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euedu-my.sharepoint.com/personal/gedeone_ceu_edu/Documents/Desktop/Templates for download/"/>
    </mc:Choice>
  </mc:AlternateContent>
  <xr:revisionPtr revIDLastSave="0" documentId="8_{EFF7A2CF-8EC4-4BA5-A633-B669DCE0B55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VAIrJN4+HdMqdRZb4H7wCjznKow=="/>
    </ext>
  </extLst>
</workbook>
</file>

<file path=xl/calcChain.xml><?xml version="1.0" encoding="utf-8"?>
<calcChain xmlns="http://schemas.openxmlformats.org/spreadsheetml/2006/main">
  <c r="C39" i="3" l="1"/>
  <c r="C41" i="3"/>
  <c r="H25" i="3" l="1"/>
  <c r="H26" i="3" s="1"/>
  <c r="I25" i="3"/>
  <c r="I26" i="3" s="1"/>
  <c r="B33" i="3"/>
  <c r="B34" i="3" s="1"/>
  <c r="F55" i="3" s="1"/>
  <c r="D40" i="3"/>
  <c r="D39" i="3"/>
  <c r="D38" i="3"/>
  <c r="C15" i="3"/>
  <c r="C17" i="3" s="1"/>
  <c r="C18" i="3" s="1"/>
  <c r="D15" i="3"/>
  <c r="D17" i="3" s="1"/>
  <c r="D18" i="3" s="1"/>
  <c r="E15" i="3"/>
  <c r="E17" i="3" s="1"/>
  <c r="E18" i="3" s="1"/>
  <c r="F15" i="3"/>
  <c r="F17" i="3" s="1"/>
  <c r="G15" i="3"/>
  <c r="G17" i="3" s="1"/>
  <c r="H15" i="3"/>
  <c r="H17" i="3" s="1"/>
  <c r="H18" i="3" s="1"/>
  <c r="I15" i="3"/>
  <c r="I17" i="3" s="1"/>
  <c r="B8" i="3"/>
  <c r="J16" i="3"/>
  <c r="B25" i="3"/>
  <c r="B26" i="3" s="1"/>
  <c r="C25" i="3"/>
  <c r="C26" i="3" s="1"/>
  <c r="D25" i="3"/>
  <c r="D26" i="3" s="1"/>
  <c r="E25" i="3"/>
  <c r="E26" i="3" s="1"/>
  <c r="B15" i="3"/>
  <c r="B17" i="3" s="1"/>
  <c r="B18" i="3" s="1"/>
  <c r="J13" i="3"/>
  <c r="J20" i="3"/>
  <c r="J21" i="3"/>
  <c r="F25" i="3"/>
  <c r="F26" i="3" s="1"/>
  <c r="G25" i="3"/>
  <c r="G26" i="3" s="1"/>
  <c r="F49" i="3"/>
  <c r="F47" i="3"/>
  <c r="F46" i="3"/>
  <c r="D41" i="3" l="1"/>
  <c r="F56" i="3" s="1"/>
  <c r="G18" i="3"/>
  <c r="G19" i="3" s="1"/>
  <c r="G27" i="3" s="1"/>
  <c r="F18" i="3"/>
  <c r="F19" i="3" s="1"/>
  <c r="F27" i="3" s="1"/>
  <c r="I18" i="3"/>
  <c r="I19" i="3" s="1"/>
  <c r="I27" i="3" s="1"/>
  <c r="H19" i="3"/>
  <c r="H27" i="3" s="1"/>
  <c r="E19" i="3"/>
  <c r="E27" i="3" s="1"/>
  <c r="J15" i="3"/>
  <c r="C19" i="3"/>
  <c r="C27" i="3" s="1"/>
  <c r="B19" i="3"/>
  <c r="J25" i="3"/>
  <c r="D19" i="3"/>
  <c r="D27" i="3" s="1"/>
  <c r="F50" i="3"/>
  <c r="F57" i="3" s="1"/>
  <c r="J26" i="3"/>
  <c r="J17" i="3" l="1"/>
  <c r="J19" i="3"/>
  <c r="J18" i="3"/>
  <c r="B27" i="3" l="1"/>
  <c r="J27" i="3" s="1"/>
  <c r="F54" i="3" s="1"/>
  <c r="F53" i="3" l="1"/>
  <c r="F58" i="3" s="1"/>
</calcChain>
</file>

<file path=xl/sharedStrings.xml><?xml version="1.0" encoding="utf-8"?>
<sst xmlns="http://schemas.openxmlformats.org/spreadsheetml/2006/main" count="68" uniqueCount="62">
  <si>
    <t>Course title</t>
  </si>
  <si>
    <t xml:space="preserve">Course length </t>
  </si>
  <si>
    <t>1 week</t>
  </si>
  <si>
    <t>5 teaching days</t>
  </si>
  <si>
    <t>No. of course participants</t>
  </si>
  <si>
    <t>Academic support</t>
  </si>
  <si>
    <t>Course administration</t>
  </si>
  <si>
    <t>Student scholarships</t>
  </si>
  <si>
    <t>Non-personnel</t>
  </si>
  <si>
    <t>OSUN total funding</t>
  </si>
  <si>
    <t>ACADEMIC SUPPORT</t>
  </si>
  <si>
    <t>Name</t>
  </si>
  <si>
    <t>Director, overseas</t>
  </si>
  <si>
    <t>Overseas professor 1</t>
  </si>
  <si>
    <t>Overseas professor 2</t>
  </si>
  <si>
    <t>European professor 1</t>
  </si>
  <si>
    <t>European professor 2</t>
  </si>
  <si>
    <t>European professor 3</t>
  </si>
  <si>
    <t>Local professor 1</t>
  </si>
  <si>
    <t>Local professor 2</t>
  </si>
  <si>
    <t>TOTAL in USD</t>
  </si>
  <si>
    <t># of session</t>
  </si>
  <si>
    <t>unit price</t>
  </si>
  <si>
    <t>Total honorarium</t>
  </si>
  <si>
    <t>Directors bonus</t>
  </si>
  <si>
    <t>Compensation total</t>
  </si>
  <si>
    <t>Employer's contribution</t>
  </si>
  <si>
    <t>Faculty fees total</t>
  </si>
  <si>
    <t>Air Travel</t>
  </si>
  <si>
    <t>Airport shuttle</t>
  </si>
  <si>
    <t>Train</t>
  </si>
  <si>
    <t>Days at hotel</t>
  </si>
  <si>
    <t>USD/night</t>
  </si>
  <si>
    <t>Hotel total</t>
  </si>
  <si>
    <t>Faculty travel and housing</t>
  </si>
  <si>
    <t xml:space="preserve">TOTAL   </t>
  </si>
  <si>
    <t>COURSE ADMINISTRATION</t>
  </si>
  <si>
    <t>coordinator</t>
  </si>
  <si>
    <t>Coordinator</t>
  </si>
  <si>
    <t>Social Security</t>
  </si>
  <si>
    <t>TOTAL</t>
  </si>
  <si>
    <t>SCHOLARSHIP</t>
  </si>
  <si>
    <t>Fellowship funding</t>
  </si>
  <si>
    <t>Number of Scholarship Participants</t>
  </si>
  <si>
    <t>Funding per Scholarship Participants</t>
  </si>
  <si>
    <t>Total</t>
  </si>
  <si>
    <t>travel support (including visa)</t>
  </si>
  <si>
    <t xml:space="preserve">Accommodations (single occupancy at CEU Residence Center, 44 USD/day for 6 days) </t>
  </si>
  <si>
    <t>stipend (airport shuttle, meals, incidentals, bus pass for Budapest)</t>
  </si>
  <si>
    <t>Total funding for scholarships</t>
  </si>
  <si>
    <t>NON-PERSONNEL for all participants and faculty</t>
  </si>
  <si>
    <t># of participants</t>
  </si>
  <si>
    <t>#days</t>
  </si>
  <si>
    <t>#of times per day</t>
  </si>
  <si>
    <t>Total in USD</t>
  </si>
  <si>
    <t>Coffee breaks</t>
  </si>
  <si>
    <t>Welcome event</t>
  </si>
  <si>
    <t>Networking lunch
including 36% hospitality tax</t>
  </si>
  <si>
    <t>Social Costs - closing dinner</t>
  </si>
  <si>
    <t>Non-Compensation Total</t>
  </si>
  <si>
    <t xml:space="preserve">Total OSUN Funding 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</si>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</sst>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#,##0\ [$USD]"/>
    <numFmt numFmtId="165" formatCode="_([$$-409]* #,##0_);_([$$-409]* \(#,##0\);_([$$-409]* &quot;-&quot;??_);_(@_)"/>
    <numFmt numFmtId="166" formatCode="_-* #,##0_-;\-* #,##0_-;_-* &quot;-&quot;??_-;_-@_-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2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scheme val="minor"/>
    </font>
    <font>
      <sz val="8"/>
      <name val="Arial"/>
      <scheme val="minor"/>
    </font>
    <font>
      <b/>
      <sz val="10"/>
      <name val="Arial"/>
      <family val="2"/>
      <charset val="238"/>
      <scheme val="minor"/>
    </font>
    <font>
      <b/>
      <i/>
      <sz val="10"/>
      <color rgb="FF000080"/>
      <name val="Times New Roman"/>
      <family val="1"/>
    </font>
    <font>
      <sz val="10"/>
      <color rgb="FF000000"/>
      <name val="Times New Roman"/>
      <family val="1"/>
    </font>
    <font>
      <sz val="10"/>
      <color rgb="FF00008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sz val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rgb="FF000000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dotted">
        <color indexed="64"/>
      </top>
      <bottom style="thin">
        <color rgb="FF000000"/>
      </bottom>
      <diagonal/>
    </border>
    <border>
      <left/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medium">
        <color indexed="64"/>
      </right>
      <top style="dotted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 vertical="center"/>
    </xf>
    <xf numFmtId="1" fontId="3" fillId="2" borderId="1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vertical="center" wrapText="1"/>
    </xf>
    <xf numFmtId="1" fontId="3" fillId="2" borderId="5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vertical="center" wrapText="1"/>
    </xf>
    <xf numFmtId="0" fontId="5" fillId="0" borderId="0" xfId="0" applyFont="1"/>
    <xf numFmtId="1" fontId="3" fillId="2" borderId="13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vertical="center" wrapText="1"/>
    </xf>
    <xf numFmtId="0" fontId="6" fillId="0" borderId="0" xfId="0" applyFont="1"/>
    <xf numFmtId="1" fontId="3" fillId="2" borderId="21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left" vertical="center" wrapText="1"/>
    </xf>
    <xf numFmtId="1" fontId="3" fillId="3" borderId="34" xfId="0" applyNumberFormat="1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42" fontId="10" fillId="0" borderId="12" xfId="0" applyNumberFormat="1" applyFont="1" applyBorder="1" applyAlignment="1">
      <alignment horizontal="right" vertical="center" wrapText="1"/>
    </xf>
    <xf numFmtId="0" fontId="0" fillId="0" borderId="10" xfId="0" applyBorder="1"/>
    <xf numFmtId="1" fontId="0" fillId="0" borderId="0" xfId="0" applyNumberFormat="1"/>
    <xf numFmtId="1" fontId="0" fillId="0" borderId="10" xfId="0" applyNumberFormat="1" applyBorder="1"/>
    <xf numFmtId="1" fontId="0" fillId="0" borderId="19" xfId="0" applyNumberFormat="1" applyBorder="1"/>
    <xf numFmtId="42" fontId="3" fillId="0" borderId="20" xfId="0" applyNumberFormat="1" applyFont="1" applyBorder="1" applyAlignment="1">
      <alignment horizontal="right" vertical="center" wrapText="1"/>
    </xf>
    <xf numFmtId="0" fontId="0" fillId="0" borderId="19" xfId="0" applyBorder="1"/>
    <xf numFmtId="0" fontId="0" fillId="0" borderId="25" xfId="0" applyBorder="1"/>
    <xf numFmtId="42" fontId="3" fillId="0" borderId="37" xfId="0" applyNumberFormat="1" applyFont="1" applyBorder="1" applyAlignment="1">
      <alignment horizontal="right" vertical="center" wrapText="1"/>
    </xf>
    <xf numFmtId="1" fontId="3" fillId="5" borderId="5" xfId="0" applyNumberFormat="1" applyFont="1" applyFill="1" applyBorder="1" applyAlignment="1">
      <alignment vertical="center" wrapText="1"/>
    </xf>
    <xf numFmtId="1" fontId="0" fillId="5" borderId="0" xfId="0" applyNumberFormat="1" applyFill="1"/>
    <xf numFmtId="1" fontId="0" fillId="5" borderId="10" xfId="0" applyNumberFormat="1" applyFill="1" applyBorder="1"/>
    <xf numFmtId="1" fontId="3" fillId="5" borderId="16" xfId="0" applyNumberFormat="1" applyFont="1" applyFill="1" applyBorder="1" applyAlignment="1">
      <alignment vertical="center" wrapText="1"/>
    </xf>
    <xf numFmtId="0" fontId="0" fillId="5" borderId="17" xfId="0" applyFill="1" applyBorder="1"/>
    <xf numFmtId="0" fontId="0" fillId="5" borderId="10" xfId="0" applyFill="1" applyBorder="1"/>
    <xf numFmtId="164" fontId="8" fillId="0" borderId="29" xfId="0" applyNumberFormat="1" applyFont="1" applyBorder="1" applyAlignment="1">
      <alignment vertical="center" wrapText="1"/>
    </xf>
    <xf numFmtId="164" fontId="8" fillId="0" borderId="33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11" fillId="0" borderId="0" xfId="0" applyFont="1" applyAlignment="1">
      <alignment horizontal="left" vertical="center"/>
    </xf>
    <xf numFmtId="42" fontId="3" fillId="0" borderId="0" xfId="0" applyNumberFormat="1" applyFont="1" applyAlignment="1">
      <alignment horizontal="right" vertical="center" wrapText="1"/>
    </xf>
    <xf numFmtId="0" fontId="13" fillId="0" borderId="0" xfId="0" applyFont="1"/>
    <xf numFmtId="0" fontId="3" fillId="6" borderId="38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7" fillId="6" borderId="44" xfId="0" applyFont="1" applyFill="1" applyBorder="1" applyAlignment="1">
      <alignment vertical="center" wrapText="1"/>
    </xf>
    <xf numFmtId="0" fontId="17" fillId="0" borderId="45" xfId="0" applyFont="1" applyBorder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42" fontId="4" fillId="0" borderId="6" xfId="0" applyNumberFormat="1" applyFont="1" applyBorder="1" applyAlignment="1">
      <alignment horizontal="right" vertical="center" wrapText="1"/>
    </xf>
    <xf numFmtId="42" fontId="4" fillId="0" borderId="10" xfId="0" applyNumberFormat="1" applyFont="1" applyBorder="1" applyAlignment="1">
      <alignment horizontal="right" vertical="center" wrapText="1"/>
    </xf>
    <xf numFmtId="0" fontId="0" fillId="0" borderId="24" xfId="0" applyBorder="1"/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right" vertical="center" wrapText="1"/>
    </xf>
    <xf numFmtId="0" fontId="4" fillId="6" borderId="48" xfId="0" applyFont="1" applyFill="1" applyBorder="1" applyAlignment="1">
      <alignment vertical="center" wrapText="1"/>
    </xf>
    <xf numFmtId="0" fontId="4" fillId="6" borderId="49" xfId="0" applyFont="1" applyFill="1" applyBorder="1" applyAlignment="1">
      <alignment vertical="center" wrapText="1"/>
    </xf>
    <xf numFmtId="0" fontId="15" fillId="6" borderId="50" xfId="0" applyFont="1" applyFill="1" applyBorder="1" applyAlignment="1">
      <alignment vertical="center" wrapText="1"/>
    </xf>
    <xf numFmtId="0" fontId="15" fillId="6" borderId="51" xfId="0" applyFont="1" applyFill="1" applyBorder="1" applyAlignment="1">
      <alignment vertical="center" wrapText="1"/>
    </xf>
    <xf numFmtId="42" fontId="3" fillId="0" borderId="52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horizontal="right" vertical="center" wrapText="1"/>
    </xf>
    <xf numFmtId="42" fontId="4" fillId="0" borderId="8" xfId="0" applyNumberFormat="1" applyFont="1" applyBorder="1" applyAlignment="1">
      <alignment horizontal="right" vertical="center" wrapText="1"/>
    </xf>
    <xf numFmtId="0" fontId="1" fillId="4" borderId="0" xfId="0" applyFont="1" applyFill="1"/>
    <xf numFmtId="0" fontId="19" fillId="6" borderId="49" xfId="0" applyFont="1" applyFill="1" applyBorder="1" applyAlignment="1">
      <alignment vertical="center" wrapText="1"/>
    </xf>
    <xf numFmtId="1" fontId="3" fillId="3" borderId="53" xfId="0" applyNumberFormat="1" applyFont="1" applyFill="1" applyBorder="1" applyAlignment="1">
      <alignment horizontal="left" vertical="center" wrapText="1"/>
    </xf>
    <xf numFmtId="1" fontId="3" fillId="3" borderId="54" xfId="0" applyNumberFormat="1" applyFont="1" applyFill="1" applyBorder="1" applyAlignment="1">
      <alignment horizontal="left" vertical="center" wrapText="1"/>
    </xf>
    <xf numFmtId="1" fontId="3" fillId="3" borderId="55" xfId="0" applyNumberFormat="1" applyFont="1" applyFill="1" applyBorder="1" applyAlignment="1">
      <alignment horizontal="left" vertical="center" wrapText="1"/>
    </xf>
    <xf numFmtId="164" fontId="8" fillId="0" borderId="56" xfId="0" applyNumberFormat="1" applyFont="1" applyBorder="1" applyAlignment="1">
      <alignment vertical="center" wrapText="1"/>
    </xf>
    <xf numFmtId="164" fontId="9" fillId="7" borderId="59" xfId="0" applyNumberFormat="1" applyFont="1" applyFill="1" applyBorder="1" applyAlignment="1">
      <alignment vertical="center" wrapText="1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1" fontId="3" fillId="2" borderId="63" xfId="0" applyNumberFormat="1" applyFont="1" applyFill="1" applyBorder="1" applyAlignment="1">
      <alignment vertical="center" wrapText="1"/>
    </xf>
    <xf numFmtId="0" fontId="5" fillId="0" borderId="64" xfId="0" applyFont="1" applyBorder="1" applyAlignment="1">
      <alignment horizontal="center"/>
    </xf>
    <xf numFmtId="1" fontId="3" fillId="2" borderId="65" xfId="0" applyNumberFormat="1" applyFont="1" applyFill="1" applyBorder="1" applyAlignment="1">
      <alignment vertical="center" wrapText="1"/>
    </xf>
    <xf numFmtId="0" fontId="0" fillId="0" borderId="66" xfId="0" applyBorder="1"/>
    <xf numFmtId="1" fontId="3" fillId="2" borderId="67" xfId="0" applyNumberFormat="1" applyFont="1" applyFill="1" applyBorder="1" applyAlignment="1">
      <alignment vertical="center" wrapText="1"/>
    </xf>
    <xf numFmtId="166" fontId="0" fillId="0" borderId="66" xfId="1" applyNumberFormat="1" applyFont="1" applyFill="1" applyBorder="1"/>
    <xf numFmtId="1" fontId="3" fillId="2" borderId="68" xfId="0" applyNumberFormat="1" applyFont="1" applyFill="1" applyBorder="1" applyAlignment="1">
      <alignment vertical="center" wrapText="1"/>
    </xf>
    <xf numFmtId="42" fontId="3" fillId="0" borderId="69" xfId="0" applyNumberFormat="1" applyFont="1" applyBorder="1" applyAlignment="1">
      <alignment horizontal="right" vertical="center" wrapText="1"/>
    </xf>
    <xf numFmtId="1" fontId="7" fillId="3" borderId="26" xfId="0" applyNumberFormat="1" applyFont="1" applyFill="1" applyBorder="1" applyAlignment="1">
      <alignment horizontal="left" vertical="center" wrapText="1"/>
    </xf>
    <xf numFmtId="1" fontId="7" fillId="3" borderId="27" xfId="0" applyNumberFormat="1" applyFont="1" applyFill="1" applyBorder="1" applyAlignment="1">
      <alignment horizontal="left" vertical="center" wrapText="1"/>
    </xf>
    <xf numFmtId="1" fontId="7" fillId="3" borderId="28" xfId="0" applyNumberFormat="1" applyFont="1" applyFill="1" applyBorder="1" applyAlignment="1">
      <alignment horizontal="left" vertical="center" wrapText="1"/>
    </xf>
    <xf numFmtId="1" fontId="3" fillId="3" borderId="30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1" fontId="3" fillId="3" borderId="32" xfId="0" applyNumberFormat="1" applyFont="1" applyFill="1" applyBorder="1" applyAlignment="1">
      <alignment horizontal="left" vertical="center" wrapText="1"/>
    </xf>
    <xf numFmtId="1" fontId="3" fillId="3" borderId="57" xfId="0" applyNumberFormat="1" applyFont="1" applyFill="1" applyBorder="1" applyAlignment="1">
      <alignment horizontal="left" vertical="center" wrapText="1"/>
    </xf>
    <xf numFmtId="1" fontId="3" fillId="3" borderId="19" xfId="0" applyNumberFormat="1" applyFont="1" applyFill="1" applyBorder="1" applyAlignment="1">
      <alignment horizontal="left" vertical="center" wrapText="1"/>
    </xf>
    <xf numFmtId="1" fontId="3" fillId="3" borderId="58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D67D-3141-4E81-87B4-3C234E56C7B2}">
  <dimension ref="A1:N58"/>
  <sheetViews>
    <sheetView tabSelected="1" workbookViewId="0">
      <selection activeCell="E43" sqref="E43"/>
    </sheetView>
  </sheetViews>
  <sheetFormatPr defaultColWidth="8.88671875" defaultRowHeight="13.2" x14ac:dyDescent="0.25"/>
  <cols>
    <col min="1" max="1" width="26.44140625" customWidth="1"/>
    <col min="2" max="8" width="16.6640625" customWidth="1"/>
    <col min="9" max="10" width="11.6640625" customWidth="1"/>
    <col min="11" max="11" width="16.6640625" customWidth="1"/>
  </cols>
  <sheetData>
    <row r="1" spans="1:10" ht="26.25" customHeight="1" thickBot="1" x14ac:dyDescent="0.3">
      <c r="A1" s="1" t="s">
        <v>0</v>
      </c>
    </row>
    <row r="2" spans="1:10" ht="12.75" customHeight="1" x14ac:dyDescent="0.25">
      <c r="A2" s="2" t="s">
        <v>1</v>
      </c>
      <c r="B2" s="22" t="s">
        <v>2</v>
      </c>
      <c r="C2" s="72" t="s">
        <v>3</v>
      </c>
    </row>
    <row r="3" spans="1:10" ht="12.75" customHeight="1" x14ac:dyDescent="0.25">
      <c r="A3" s="3" t="s">
        <v>4</v>
      </c>
      <c r="B3" s="23">
        <v>25</v>
      </c>
    </row>
    <row r="4" spans="1:10" ht="12.75" customHeight="1" x14ac:dyDescent="0.25">
      <c r="A4" s="4" t="s">
        <v>5</v>
      </c>
      <c r="B4" s="59">
        <v>20520</v>
      </c>
    </row>
    <row r="5" spans="1:10" ht="12.75" customHeight="1" x14ac:dyDescent="0.25">
      <c r="A5" s="4" t="s">
        <v>6</v>
      </c>
      <c r="B5" s="59">
        <v>559</v>
      </c>
    </row>
    <row r="6" spans="1:10" ht="12.75" customHeight="1" x14ac:dyDescent="0.25">
      <c r="A6" s="6" t="s">
        <v>7</v>
      </c>
      <c r="B6" s="60">
        <v>16390</v>
      </c>
    </row>
    <row r="7" spans="1:10" ht="12.75" customHeight="1" x14ac:dyDescent="0.25">
      <c r="A7" s="5" t="s">
        <v>8</v>
      </c>
      <c r="B7" s="71">
        <v>3756</v>
      </c>
    </row>
    <row r="8" spans="1:10" ht="12.75" customHeight="1" thickBot="1" x14ac:dyDescent="0.3">
      <c r="A8" s="7" t="s">
        <v>9</v>
      </c>
      <c r="B8" s="24">
        <f>SUM(B4:B7)</f>
        <v>41225</v>
      </c>
    </row>
    <row r="11" spans="1:10" ht="13.8" thickBot="1" x14ac:dyDescent="0.3">
      <c r="A11" s="8" t="s">
        <v>10</v>
      </c>
    </row>
    <row r="12" spans="1:10" ht="51" customHeight="1" x14ac:dyDescent="0.25">
      <c r="A12" s="9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  <c r="J12" s="10" t="s">
        <v>20</v>
      </c>
    </row>
    <row r="13" spans="1:10" x14ac:dyDescent="0.25">
      <c r="A13" s="3" t="s">
        <v>21</v>
      </c>
      <c r="B13">
        <v>3</v>
      </c>
      <c r="C13">
        <v>4</v>
      </c>
      <c r="D13">
        <v>3</v>
      </c>
      <c r="E13">
        <v>4</v>
      </c>
      <c r="F13">
        <v>3</v>
      </c>
      <c r="G13">
        <v>3</v>
      </c>
      <c r="H13">
        <v>2</v>
      </c>
      <c r="I13">
        <v>2</v>
      </c>
      <c r="J13" s="25">
        <f>SUM(B13:I13)</f>
        <v>24</v>
      </c>
    </row>
    <row r="14" spans="1:10" x14ac:dyDescent="0.25">
      <c r="A14" s="4" t="s">
        <v>22</v>
      </c>
      <c r="B14">
        <v>224</v>
      </c>
      <c r="C14">
        <v>224</v>
      </c>
      <c r="D14">
        <v>224</v>
      </c>
      <c r="E14">
        <v>224</v>
      </c>
      <c r="F14">
        <v>224</v>
      </c>
      <c r="G14">
        <v>224</v>
      </c>
      <c r="H14">
        <v>224</v>
      </c>
      <c r="I14">
        <v>224</v>
      </c>
      <c r="J14" s="25"/>
    </row>
    <row r="15" spans="1:10" x14ac:dyDescent="0.25">
      <c r="A15" s="4" t="s">
        <v>23</v>
      </c>
      <c r="B15">
        <f>B13*B14</f>
        <v>672</v>
      </c>
      <c r="C15">
        <f t="shared" ref="C15:D15" si="0">C13*C14</f>
        <v>896</v>
      </c>
      <c r="D15">
        <f t="shared" si="0"/>
        <v>672</v>
      </c>
      <c r="E15">
        <f>E13*E14</f>
        <v>896</v>
      </c>
      <c r="F15">
        <f>F13*F14</f>
        <v>672</v>
      </c>
      <c r="G15">
        <f>G13*G14</f>
        <v>672</v>
      </c>
      <c r="H15">
        <f>H13*H14</f>
        <v>448</v>
      </c>
      <c r="I15">
        <f>I13*I14</f>
        <v>448</v>
      </c>
      <c r="J15" s="25">
        <f t="shared" ref="J15:J21" si="1">SUM(B15:I15)</f>
        <v>5376</v>
      </c>
    </row>
    <row r="16" spans="1:10" x14ac:dyDescent="0.25">
      <c r="A16" s="4" t="s">
        <v>24</v>
      </c>
      <c r="B16">
        <v>1500</v>
      </c>
      <c r="J16" s="25">
        <f t="shared" si="1"/>
        <v>1500</v>
      </c>
    </row>
    <row r="17" spans="1:11" x14ac:dyDescent="0.25">
      <c r="A17" s="4" t="s">
        <v>25</v>
      </c>
      <c r="B17">
        <f t="shared" ref="B17:D17" si="2">B15+B16</f>
        <v>2172</v>
      </c>
      <c r="C17">
        <f t="shared" si="2"/>
        <v>896</v>
      </c>
      <c r="D17">
        <f t="shared" si="2"/>
        <v>672</v>
      </c>
      <c r="E17">
        <f>E15+E16</f>
        <v>896</v>
      </c>
      <c r="F17">
        <f>F15+F16</f>
        <v>672</v>
      </c>
      <c r="G17">
        <f>G15+G16</f>
        <v>672</v>
      </c>
      <c r="H17">
        <f>H15+H16</f>
        <v>448</v>
      </c>
      <c r="I17">
        <f>I15+I16</f>
        <v>448</v>
      </c>
      <c r="J17" s="25">
        <f t="shared" si="1"/>
        <v>6876</v>
      </c>
    </row>
    <row r="18" spans="1:11" x14ac:dyDescent="0.25">
      <c r="A18" s="4" t="s">
        <v>26</v>
      </c>
      <c r="B18" s="26">
        <f>(B17*0.9)*0.13</f>
        <v>254.124</v>
      </c>
      <c r="C18" s="26">
        <f t="shared" ref="C18:D18" si="3">(C17*0.9)*0.13</f>
        <v>104.83199999999999</v>
      </c>
      <c r="D18" s="26">
        <f t="shared" si="3"/>
        <v>78.624000000000009</v>
      </c>
      <c r="E18" s="26">
        <f>(E17*0.9)*0.13</f>
        <v>104.83199999999999</v>
      </c>
      <c r="F18" s="26">
        <f>(F17*0.9)*0.13</f>
        <v>78.624000000000009</v>
      </c>
      <c r="G18" s="26">
        <f>(G17*0.9)*0.13</f>
        <v>78.624000000000009</v>
      </c>
      <c r="H18" s="26">
        <f>(H17*0.9)*0.13</f>
        <v>52.415999999999997</v>
      </c>
      <c r="I18" s="26">
        <f>(I17*0.9)*0.13</f>
        <v>52.415999999999997</v>
      </c>
      <c r="J18" s="27">
        <f t="shared" si="1"/>
        <v>804.49199999999996</v>
      </c>
    </row>
    <row r="19" spans="1:11" x14ac:dyDescent="0.25">
      <c r="A19" s="33" t="s">
        <v>27</v>
      </c>
      <c r="B19" s="34">
        <f t="shared" ref="B19:D19" si="4">B17+B18</f>
        <v>2426.1239999999998</v>
      </c>
      <c r="C19" s="34">
        <f t="shared" si="4"/>
        <v>1000.832</v>
      </c>
      <c r="D19" s="34">
        <f t="shared" si="4"/>
        <v>750.62400000000002</v>
      </c>
      <c r="E19" s="34">
        <f>E17+E18</f>
        <v>1000.832</v>
      </c>
      <c r="F19" s="34">
        <f>F17+F18</f>
        <v>750.62400000000002</v>
      </c>
      <c r="G19" s="34">
        <f>G17+G18</f>
        <v>750.62400000000002</v>
      </c>
      <c r="H19" s="34">
        <f>H17+H18</f>
        <v>500.416</v>
      </c>
      <c r="I19" s="34">
        <f>I17+I18</f>
        <v>500.416</v>
      </c>
      <c r="J19" s="35">
        <f t="shared" si="1"/>
        <v>7680.4920000000002</v>
      </c>
    </row>
    <row r="20" spans="1:11" x14ac:dyDescent="0.25">
      <c r="A20" s="4" t="s">
        <v>28</v>
      </c>
      <c r="B20">
        <v>1500</v>
      </c>
      <c r="C20">
        <v>1500</v>
      </c>
      <c r="D20">
        <v>1500</v>
      </c>
      <c r="E20">
        <v>500</v>
      </c>
      <c r="F20">
        <v>500</v>
      </c>
      <c r="G20">
        <v>500</v>
      </c>
      <c r="H20">
        <v>0</v>
      </c>
      <c r="I20">
        <v>0</v>
      </c>
      <c r="J20" s="25">
        <f t="shared" si="1"/>
        <v>6000</v>
      </c>
    </row>
    <row r="21" spans="1:11" x14ac:dyDescent="0.25">
      <c r="A21" s="4" t="s">
        <v>29</v>
      </c>
      <c r="B21">
        <v>100</v>
      </c>
      <c r="C21">
        <v>100</v>
      </c>
      <c r="D21">
        <v>100</v>
      </c>
      <c r="E21">
        <v>100</v>
      </c>
      <c r="F21">
        <v>100</v>
      </c>
      <c r="G21">
        <v>100</v>
      </c>
      <c r="H21">
        <v>0</v>
      </c>
      <c r="I21">
        <v>0</v>
      </c>
      <c r="J21" s="25">
        <f t="shared" si="1"/>
        <v>600</v>
      </c>
    </row>
    <row r="22" spans="1:11" x14ac:dyDescent="0.25">
      <c r="A22" s="4" t="s">
        <v>30</v>
      </c>
      <c r="J22" s="25"/>
    </row>
    <row r="23" spans="1:11" x14ac:dyDescent="0.25">
      <c r="A23" s="4" t="s">
        <v>31</v>
      </c>
      <c r="B23">
        <v>7</v>
      </c>
      <c r="C23">
        <v>7</v>
      </c>
      <c r="D23">
        <v>7</v>
      </c>
      <c r="E23">
        <v>6</v>
      </c>
      <c r="F23">
        <v>6</v>
      </c>
      <c r="G23">
        <v>6</v>
      </c>
      <c r="H23">
        <v>0</v>
      </c>
      <c r="I23">
        <v>0</v>
      </c>
      <c r="J23" s="25"/>
    </row>
    <row r="24" spans="1:11" x14ac:dyDescent="0.25">
      <c r="A24" s="4" t="s">
        <v>32</v>
      </c>
      <c r="B24">
        <v>160</v>
      </c>
      <c r="C24">
        <v>160</v>
      </c>
      <c r="D24">
        <v>160</v>
      </c>
      <c r="E24">
        <v>160</v>
      </c>
      <c r="F24">
        <v>160</v>
      </c>
      <c r="G24">
        <v>160</v>
      </c>
      <c r="H24">
        <v>0</v>
      </c>
      <c r="I24">
        <v>0</v>
      </c>
      <c r="J24" s="25"/>
    </row>
    <row r="25" spans="1:11" x14ac:dyDescent="0.25">
      <c r="A25" s="4" t="s">
        <v>33</v>
      </c>
      <c r="B25">
        <f t="shared" ref="B25:D25" si="5">B23*B24</f>
        <v>1120</v>
      </c>
      <c r="C25">
        <f t="shared" si="5"/>
        <v>1120</v>
      </c>
      <c r="D25">
        <f t="shared" si="5"/>
        <v>1120</v>
      </c>
      <c r="E25">
        <f>E23*E24</f>
        <v>960</v>
      </c>
      <c r="F25">
        <f>F23*F24</f>
        <v>960</v>
      </c>
      <c r="G25">
        <f>G23*G24</f>
        <v>960</v>
      </c>
      <c r="H25">
        <f>H23*H24</f>
        <v>0</v>
      </c>
      <c r="I25">
        <f>I23*I24</f>
        <v>0</v>
      </c>
      <c r="J25" s="25">
        <f>SUM(B25:I25)</f>
        <v>6240</v>
      </c>
    </row>
    <row r="26" spans="1:11" ht="13.8" thickBot="1" x14ac:dyDescent="0.3">
      <c r="A26" s="36" t="s">
        <v>34</v>
      </c>
      <c r="B26" s="37">
        <f>SUM(B20:B22,B25)</f>
        <v>2720</v>
      </c>
      <c r="C26" s="37">
        <f t="shared" ref="C26:D26" si="6">SUM(C20:C22,C25)</f>
        <v>2720</v>
      </c>
      <c r="D26" s="37">
        <f t="shared" si="6"/>
        <v>2720</v>
      </c>
      <c r="E26" s="37">
        <f>SUM(E20:E22,E25)</f>
        <v>1560</v>
      </c>
      <c r="F26" s="37">
        <f>SUM(F20:F22,F25)</f>
        <v>1560</v>
      </c>
      <c r="G26" s="37">
        <f>SUM(G20:G22,G25)</f>
        <v>1560</v>
      </c>
      <c r="H26" s="37">
        <f>SUM(H20:H22,H25)</f>
        <v>0</v>
      </c>
      <c r="I26" s="37">
        <f>SUM(I20:I22,I25)</f>
        <v>0</v>
      </c>
      <c r="J26" s="38">
        <f>SUM(B26:I26)</f>
        <v>12840</v>
      </c>
    </row>
    <row r="27" spans="1:11" ht="13.8" thickBot="1" x14ac:dyDescent="0.3">
      <c r="A27" s="11" t="s">
        <v>35</v>
      </c>
      <c r="B27" s="28">
        <f t="shared" ref="B27:D27" si="7">B19+B26</f>
        <v>5146.1239999999998</v>
      </c>
      <c r="C27" s="28">
        <f t="shared" si="7"/>
        <v>3720.8319999999999</v>
      </c>
      <c r="D27" s="28">
        <f t="shared" si="7"/>
        <v>3470.6239999999998</v>
      </c>
      <c r="E27" s="28">
        <f>E19+E26</f>
        <v>2560.8319999999999</v>
      </c>
      <c r="F27" s="28">
        <f>F19+F26</f>
        <v>2310.6239999999998</v>
      </c>
      <c r="G27" s="28">
        <f>G19+G26</f>
        <v>2310.6239999999998</v>
      </c>
      <c r="H27" s="28">
        <f t="shared" ref="H27:I27" si="8">H19+H26</f>
        <v>500.416</v>
      </c>
      <c r="I27" s="28">
        <f t="shared" si="8"/>
        <v>500.416</v>
      </c>
      <c r="J27" s="29">
        <f>SUM(B27:I27)</f>
        <v>20520.492000000002</v>
      </c>
    </row>
    <row r="28" spans="1:11" x14ac:dyDescent="0.25">
      <c r="B28" s="42"/>
      <c r="C28" s="42"/>
      <c r="D28" s="42"/>
      <c r="E28" s="42"/>
      <c r="F28" s="42"/>
      <c r="G28" s="42"/>
      <c r="I28" s="45"/>
      <c r="J28" s="45"/>
      <c r="K28" s="42"/>
    </row>
    <row r="29" spans="1:11" x14ac:dyDescent="0.25">
      <c r="B29" s="42"/>
      <c r="C29" s="42"/>
      <c r="D29" s="42"/>
      <c r="E29" s="42"/>
      <c r="F29" s="42"/>
      <c r="G29" s="42"/>
      <c r="I29" s="45"/>
      <c r="J29" s="45"/>
      <c r="K29" s="42"/>
    </row>
    <row r="30" spans="1:11" x14ac:dyDescent="0.25">
      <c r="A30" s="8" t="s">
        <v>36</v>
      </c>
    </row>
    <row r="31" spans="1:11" x14ac:dyDescent="0.25">
      <c r="A31" s="82" t="s">
        <v>11</v>
      </c>
      <c r="B31" s="83" t="s">
        <v>37</v>
      </c>
      <c r="C31" s="12"/>
    </row>
    <row r="32" spans="1:11" x14ac:dyDescent="0.25">
      <c r="A32" s="84" t="s">
        <v>38</v>
      </c>
      <c r="B32" s="85">
        <v>500</v>
      </c>
    </row>
    <row r="33" spans="1:14" x14ac:dyDescent="0.25">
      <c r="A33" s="86" t="s">
        <v>39</v>
      </c>
      <c r="B33" s="87">
        <f>B32*0.9*0.13</f>
        <v>58.5</v>
      </c>
    </row>
    <row r="34" spans="1:14" x14ac:dyDescent="0.25">
      <c r="A34" s="88" t="s">
        <v>40</v>
      </c>
      <c r="B34" s="89">
        <f>B32+B33</f>
        <v>558.5</v>
      </c>
    </row>
    <row r="35" spans="1:14" x14ac:dyDescent="0.25">
      <c r="A35" s="46"/>
      <c r="B35" s="46"/>
    </row>
    <row r="36" spans="1:14" ht="13.8" thickBot="1" x14ac:dyDescent="0.3">
      <c r="A36" s="47" t="s">
        <v>41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39.6" x14ac:dyDescent="0.25">
      <c r="A37" s="48" t="s">
        <v>42</v>
      </c>
      <c r="B37" s="49" t="s">
        <v>43</v>
      </c>
      <c r="C37" s="49" t="s">
        <v>44</v>
      </c>
      <c r="D37" s="50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x14ac:dyDescent="0.25">
      <c r="A38" s="65" t="s">
        <v>46</v>
      </c>
      <c r="B38" s="62">
        <v>10</v>
      </c>
      <c r="C38" s="51">
        <v>1000</v>
      </c>
      <c r="D38" s="52">
        <f>B38*C38</f>
        <v>10000</v>
      </c>
      <c r="E38" s="5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39.6" x14ac:dyDescent="0.25">
      <c r="A39" s="73" t="s">
        <v>47</v>
      </c>
      <c r="B39" s="63">
        <v>10</v>
      </c>
      <c r="C39" s="51">
        <f>44*6</f>
        <v>264</v>
      </c>
      <c r="D39" s="52">
        <f>B39*C39</f>
        <v>2640</v>
      </c>
      <c r="E39" s="54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39.6" x14ac:dyDescent="0.25">
      <c r="A40" s="67" t="s">
        <v>48</v>
      </c>
      <c r="B40" s="64">
        <v>10</v>
      </c>
      <c r="C40" s="64">
        <v>375</v>
      </c>
      <c r="D40" s="55">
        <f>B40*C40</f>
        <v>3750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x14ac:dyDescent="0.25">
      <c r="A41" s="56" t="s">
        <v>49</v>
      </c>
      <c r="B41" s="57"/>
      <c r="C41" s="70">
        <f>SUM(C38:C40)</f>
        <v>1639</v>
      </c>
      <c r="D41" s="69">
        <f>SUM(D38:D40)</f>
        <v>16390</v>
      </c>
      <c r="E41" s="53"/>
      <c r="F41" s="43"/>
      <c r="G41" s="43"/>
      <c r="H41" s="43"/>
      <c r="I41" s="43"/>
      <c r="J41" s="43"/>
      <c r="K41" s="43"/>
      <c r="L41" s="43"/>
      <c r="M41" s="43"/>
      <c r="N41" s="43"/>
    </row>
    <row r="42" spans="1:14" x14ac:dyDescent="0.25">
      <c r="A42" s="58"/>
      <c r="B42" s="46"/>
    </row>
    <row r="44" spans="1:14" ht="13.8" thickBot="1" x14ac:dyDescent="0.3">
      <c r="A44" s="8" t="s">
        <v>50</v>
      </c>
    </row>
    <row r="45" spans="1:14" ht="12.75" customHeight="1" x14ac:dyDescent="0.25">
      <c r="A45" s="13"/>
      <c r="B45" s="14" t="s">
        <v>22</v>
      </c>
      <c r="C45" s="15" t="s">
        <v>51</v>
      </c>
      <c r="D45" s="15" t="s">
        <v>52</v>
      </c>
      <c r="E45" s="16" t="s">
        <v>53</v>
      </c>
      <c r="F45" s="17" t="s">
        <v>54</v>
      </c>
    </row>
    <row r="46" spans="1:14" x14ac:dyDescent="0.25">
      <c r="A46" s="65" t="s">
        <v>55</v>
      </c>
      <c r="B46">
        <v>4</v>
      </c>
      <c r="C46">
        <v>37</v>
      </c>
      <c r="D46">
        <v>5</v>
      </c>
      <c r="E46" s="61">
        <v>2</v>
      </c>
      <c r="F46" s="25">
        <f>B46*C46*D46*E46</f>
        <v>1480</v>
      </c>
    </row>
    <row r="47" spans="1:14" x14ac:dyDescent="0.25">
      <c r="A47" s="68" t="s">
        <v>56</v>
      </c>
      <c r="B47">
        <v>18</v>
      </c>
      <c r="C47">
        <v>37</v>
      </c>
      <c r="D47">
        <v>1</v>
      </c>
      <c r="E47" s="61"/>
      <c r="F47" s="25">
        <f>B47*C47</f>
        <v>666</v>
      </c>
    </row>
    <row r="48" spans="1:14" ht="26.4" x14ac:dyDescent="0.25">
      <c r="A48" s="66" t="s">
        <v>57</v>
      </c>
      <c r="D48">
        <v>1</v>
      </c>
      <c r="E48" s="61"/>
      <c r="F48" s="25">
        <v>500</v>
      </c>
    </row>
    <row r="49" spans="1:7" x14ac:dyDescent="0.25">
      <c r="A49" s="67" t="s">
        <v>58</v>
      </c>
      <c r="B49" s="79">
        <v>30</v>
      </c>
      <c r="C49" s="79">
        <v>37</v>
      </c>
      <c r="D49" s="79">
        <v>1</v>
      </c>
      <c r="E49" s="80"/>
      <c r="F49" s="81">
        <f>B49*C49</f>
        <v>1110</v>
      </c>
    </row>
    <row r="50" spans="1:7" ht="13.8" thickBot="1" x14ac:dyDescent="0.3">
      <c r="A50" s="11" t="s">
        <v>59</v>
      </c>
      <c r="B50" s="30"/>
      <c r="C50" s="30"/>
      <c r="D50" s="30"/>
      <c r="E50" s="31"/>
      <c r="F50" s="32">
        <f>SUM(F46:F49)</f>
        <v>3756</v>
      </c>
    </row>
    <row r="53" spans="1:7" x14ac:dyDescent="0.25">
      <c r="A53" s="90" t="s">
        <v>60</v>
      </c>
      <c r="B53" s="91"/>
      <c r="C53" s="91"/>
      <c r="D53" s="91"/>
      <c r="E53" s="92"/>
      <c r="F53" s="39">
        <f>B8</f>
        <v>41225</v>
      </c>
      <c r="G53" s="44"/>
    </row>
    <row r="54" spans="1:7" x14ac:dyDescent="0.25">
      <c r="A54" s="93" t="s">
        <v>5</v>
      </c>
      <c r="B54" s="94"/>
      <c r="C54" s="94"/>
      <c r="D54" s="94"/>
      <c r="E54" s="95"/>
      <c r="F54" s="40">
        <f>J27</f>
        <v>20520.492000000002</v>
      </c>
    </row>
    <row r="55" spans="1:7" x14ac:dyDescent="0.25">
      <c r="A55" s="93" t="s">
        <v>6</v>
      </c>
      <c r="B55" s="94"/>
      <c r="C55" s="94"/>
      <c r="D55" s="94"/>
      <c r="E55" s="95"/>
      <c r="F55" s="40">
        <f>B34</f>
        <v>558.5</v>
      </c>
    </row>
    <row r="56" spans="1:7" x14ac:dyDescent="0.25">
      <c r="A56" s="18" t="s">
        <v>7</v>
      </c>
      <c r="B56" s="19"/>
      <c r="C56" s="19"/>
      <c r="D56" s="19"/>
      <c r="E56" s="20"/>
      <c r="F56" s="41">
        <f>D41</f>
        <v>16390</v>
      </c>
    </row>
    <row r="57" spans="1:7" x14ac:dyDescent="0.25">
      <c r="A57" s="74" t="s">
        <v>8</v>
      </c>
      <c r="B57" s="75"/>
      <c r="C57" s="75"/>
      <c r="D57" s="75"/>
      <c r="E57" s="76"/>
      <c r="F57" s="77">
        <f>F50</f>
        <v>3756</v>
      </c>
    </row>
    <row r="58" spans="1:7" ht="13.8" thickBot="1" x14ac:dyDescent="0.3">
      <c r="A58" s="96" t="s">
        <v>61</v>
      </c>
      <c r="B58" s="97"/>
      <c r="C58" s="97"/>
      <c r="D58" s="97"/>
      <c r="E58" s="98"/>
      <c r="F58" s="78">
        <f>F53-(F54+F55+F56+F57)</f>
        <v>8.0000000016298145E-3</v>
      </c>
    </row>
  </sheetData>
  <mergeCells count="4">
    <mergeCell ref="A53:E53"/>
    <mergeCell ref="A54:E54"/>
    <mergeCell ref="A55:E55"/>
    <mergeCell ref="A58:E58"/>
  </mergeCells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034ABD141D14B89F0AF45E5E4F447" ma:contentTypeVersion="22" ma:contentTypeDescription="Create a new document." ma:contentTypeScope="" ma:versionID="41b6ca8201d57d5bd28659ef5c45a34d">
  <xsd:schema xmlns:xsd="http://www.w3.org/2001/XMLSchema" xmlns:xs="http://www.w3.org/2001/XMLSchema" xmlns:p="http://schemas.microsoft.com/office/2006/metadata/properties" xmlns:ns1="http://schemas.microsoft.com/sharepoint/v3" xmlns:ns2="1d546331-390f-411e-a7ff-3398a33e9ae4" xmlns:ns3="a9baf332-ec32-4d47-87ab-509753f806bb" targetNamespace="http://schemas.microsoft.com/office/2006/metadata/properties" ma:root="true" ma:fieldsID="78ba33b1089994593f66e7e89740c2f9" ns1:_="" ns2:_="" ns3:_="">
    <xsd:import namespace="http://schemas.microsoft.com/sharepoint/v3"/>
    <xsd:import namespace="1d546331-390f-411e-a7ff-3398a33e9ae4"/>
    <xsd:import namespace="a9baf332-ec32-4d47-87ab-509753f806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6331-390f-411e-a7ff-3398a33e9a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4daa50e-22bd-4cac-9ecb-eb85a1a308cb}" ma:internalName="TaxCatchAll" ma:showField="CatchAllData" ma:web="1d546331-390f-411e-a7ff-3398a33e9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f332-ec32-4d47-87ab-509753f80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9475414-8e6d-4590-b8f2-75d98188e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d546331-390f-411e-a7ff-3398a33e9ae4" xsi:nil="true"/>
    <_ip_UnifiedCompliancePolicyProperties xmlns="http://schemas.microsoft.com/sharepoint/v3" xsi:nil="true"/>
    <lcf76f155ced4ddcb4097134ff3c332f xmlns="a9baf332-ec32-4d47-87ab-509753f806b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1DDF72-B21D-42EC-A3CE-9E6CD928A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546331-390f-411e-a7ff-3398a33e9ae4"/>
    <ds:schemaRef ds:uri="a9baf332-ec32-4d47-87ab-509753f8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1DBE7B-712E-4C06-A0BD-CB2D96E030C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d546331-390f-411e-a7ff-3398a33e9ae4"/>
    <ds:schemaRef ds:uri="a9baf332-ec32-4d47-87ab-509753f806bb"/>
  </ds:schemaRefs>
</ds:datastoreItem>
</file>

<file path=customXml/itemProps3.xml><?xml version="1.0" encoding="utf-8"?>
<ds:datastoreItem xmlns:ds="http://schemas.openxmlformats.org/officeDocument/2006/customXml" ds:itemID="{BF8F9957-2856-490B-87BC-44464E0E1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CEU</dc:creator>
  <cp:keywords/>
  <dc:description/>
  <cp:lastModifiedBy>Eva Gedeon</cp:lastModifiedBy>
  <cp:revision/>
  <dcterms:created xsi:type="dcterms:W3CDTF">2010-06-11T09:41:13Z</dcterms:created>
  <dcterms:modified xsi:type="dcterms:W3CDTF">2023-03-21T09:15:47Z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Mediation-2014-budget-2014-March20.xls</vt:lpwstr>
  </property>
  <property fmtid="{D5CDD505-2E9C-101B-9397-08002B2CF9AE}" pid="3" name="display_urn:schemas-microsoft-com:office:office#Editor">
    <vt:lpwstr>SharePoint Migration</vt:lpwstr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>SharePoint Migration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  <property fmtid="{D5CDD505-2E9C-101B-9397-08002B2CF9AE}" pid="8" name="ContentTypeId">
    <vt:lpwstr>0x01010047A034ABD141D14B89F0AF45E5E4F447</vt:lpwstr>
  </property>
  <property fmtid="{D5CDD505-2E9C-101B-9397-08002B2CF9AE}" pid="9" name="MediaServiceImageTags">
    <vt:lpwstr/>
  </property>
</Properties>
</file>