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/>
  <mc:AlternateContent xmlns:mc="http://schemas.openxmlformats.org/markup-compatibility/2006">
    <mc:Choice Requires="x15">
      <x15ac:absPath xmlns:x15ac="http://schemas.microsoft.com/office/spreadsheetml/2010/11/ac" url="https://ceuedu.sharepoint.com/sites/sun/docs/Budget/2024/"/>
    </mc:Choice>
  </mc:AlternateContent>
  <xr:revisionPtr revIDLastSave="127" documentId="8_{124A7089-E4AC-4D02-9737-578D69AD1D6E}" xr6:coauthVersionLast="47" xr6:coauthVersionMax="47" xr10:uidLastSave="{F2122493-E3F3-4BA1-8F5A-2F57B4A2F22B}"/>
  <bookViews>
    <workbookView xWindow="-120" yWindow="-120" windowWidth="25440" windowHeight="15390" xr2:uid="{00000000-000D-0000-FFFF-FFFF00000000}"/>
  </bookViews>
  <sheets>
    <sheet name="Sheet1" sheetId="3" r:id="rId1"/>
    <sheet name="Sheet2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VAIrJN4+HdMqdRZb4H7wCjznKow=="/>
    </ext>
  </extLst>
</workbook>
</file>

<file path=xl/calcChain.xml><?xml version="1.0" encoding="utf-8"?>
<calcChain xmlns="http://schemas.openxmlformats.org/spreadsheetml/2006/main">
  <c r="C39" i="3" l="1"/>
  <c r="F55" i="3"/>
  <c r="F54" i="3"/>
  <c r="C41" i="3"/>
  <c r="K25" i="3" l="1"/>
  <c r="K26" i="3" s="1"/>
  <c r="L25" i="3"/>
  <c r="L26" i="3" s="1"/>
  <c r="B33" i="3"/>
  <c r="D40" i="3"/>
  <c r="D39" i="3"/>
  <c r="D41" i="3" s="1"/>
  <c r="F56" i="3" s="1"/>
  <c r="D38" i="3"/>
  <c r="J25" i="3"/>
  <c r="J26" i="3" s="1"/>
  <c r="C15" i="3"/>
  <c r="C17" i="3" s="1"/>
  <c r="C18" i="3" s="1"/>
  <c r="D15" i="3"/>
  <c r="D17" i="3" s="1"/>
  <c r="D18" i="3" s="1"/>
  <c r="E15" i="3"/>
  <c r="E17" i="3" s="1"/>
  <c r="E18" i="3" s="1"/>
  <c r="F15" i="3"/>
  <c r="F17" i="3" s="1"/>
  <c r="F18" i="3" s="1"/>
  <c r="G15" i="3"/>
  <c r="G17" i="3" s="1"/>
  <c r="G18" i="3" s="1"/>
  <c r="H15" i="3"/>
  <c r="H17" i="3" s="1"/>
  <c r="I15" i="3"/>
  <c r="I17" i="3" s="1"/>
  <c r="J15" i="3"/>
  <c r="J17" i="3" s="1"/>
  <c r="J18" i="3" s="1"/>
  <c r="K15" i="3"/>
  <c r="K17" i="3" s="1"/>
  <c r="K18" i="3" s="1"/>
  <c r="L15" i="3"/>
  <c r="L17" i="3" s="1"/>
  <c r="B8" i="3"/>
  <c r="L36" i="4"/>
  <c r="L34" i="4"/>
  <c r="D33" i="4"/>
  <c r="E33" i="4"/>
  <c r="F33" i="4"/>
  <c r="G33" i="4"/>
  <c r="H33" i="4"/>
  <c r="I33" i="4"/>
  <c r="J33" i="4"/>
  <c r="K33" i="4"/>
  <c r="C33" i="4"/>
  <c r="B34" i="3"/>
  <c r="M16" i="3"/>
  <c r="B25" i="3"/>
  <c r="B26" i="3" s="1"/>
  <c r="C25" i="3"/>
  <c r="C26" i="3" s="1"/>
  <c r="D25" i="3"/>
  <c r="D26" i="3" s="1"/>
  <c r="E25" i="3"/>
  <c r="E26" i="3" s="1"/>
  <c r="F25" i="3"/>
  <c r="F26" i="3" s="1"/>
  <c r="G25" i="3"/>
  <c r="G26" i="3" s="1"/>
  <c r="B15" i="3"/>
  <c r="B17" i="3" s="1"/>
  <c r="B18" i="3" s="1"/>
  <c r="M13" i="3"/>
  <c r="M20" i="3"/>
  <c r="M21" i="3"/>
  <c r="H25" i="3"/>
  <c r="H26" i="3" s="1"/>
  <c r="I25" i="3"/>
  <c r="I26" i="3" s="1"/>
  <c r="F49" i="3"/>
  <c r="F47" i="3"/>
  <c r="F46" i="3"/>
  <c r="I18" i="3" l="1"/>
  <c r="I19" i="3" s="1"/>
  <c r="I27" i="3" s="1"/>
  <c r="H18" i="3"/>
  <c r="H19" i="3" s="1"/>
  <c r="H27" i="3" s="1"/>
  <c r="L18" i="3"/>
  <c r="L19" i="3" s="1"/>
  <c r="L27" i="3" s="1"/>
  <c r="K19" i="3"/>
  <c r="K27" i="3" s="1"/>
  <c r="J19" i="3"/>
  <c r="J27" i="3" s="1"/>
  <c r="G19" i="3"/>
  <c r="G27" i="3" s="1"/>
  <c r="M15" i="3"/>
  <c r="C19" i="3"/>
  <c r="C27" i="3" s="1"/>
  <c r="B19" i="3"/>
  <c r="M25" i="3"/>
  <c r="F19" i="3"/>
  <c r="F27" i="3" s="1"/>
  <c r="E19" i="3"/>
  <c r="E27" i="3" s="1"/>
  <c r="D19" i="3"/>
  <c r="D27" i="3" s="1"/>
  <c r="F50" i="3"/>
  <c r="F57" i="3" s="1"/>
  <c r="M26" i="3"/>
  <c r="M17" i="3" l="1"/>
  <c r="M19" i="3"/>
  <c r="M18" i="3"/>
  <c r="B27" i="3" l="1"/>
  <c r="M27" i="3" s="1"/>
  <c r="F53" i="3" l="1"/>
  <c r="F58" i="3" s="1"/>
</calcChain>
</file>

<file path=xl/sharedStrings.xml><?xml version="1.0" encoding="utf-8"?>
<sst xmlns="http://schemas.openxmlformats.org/spreadsheetml/2006/main" count="223" uniqueCount="116">
  <si>
    <t>Course title</t>
  </si>
  <si>
    <t xml:space="preserve">Course length </t>
  </si>
  <si>
    <t>2 weeks</t>
  </si>
  <si>
    <t>10 teaching days</t>
  </si>
  <si>
    <t>No. of course participants</t>
  </si>
  <si>
    <t>Academic support</t>
  </si>
  <si>
    <t>Course administration</t>
  </si>
  <si>
    <t>Student scholarships</t>
  </si>
  <si>
    <t>Non-personnel</t>
  </si>
  <si>
    <t>OSUN total funding</t>
  </si>
  <si>
    <t>ACADEMIC SUPPORT</t>
  </si>
  <si>
    <t>Name</t>
  </si>
  <si>
    <t>Director, overseas</t>
  </si>
  <si>
    <t>Overseas professor 1</t>
  </si>
  <si>
    <t>Overseas professor 2</t>
  </si>
  <si>
    <t>Overseas professor 3</t>
  </si>
  <si>
    <t>Overseas professor 4</t>
  </si>
  <si>
    <t>European professor 1</t>
  </si>
  <si>
    <t>European professor 2</t>
  </si>
  <si>
    <t>European professor 3</t>
  </si>
  <si>
    <t>European professor 4</t>
  </si>
  <si>
    <t>Local professor 1</t>
  </si>
  <si>
    <t>Local professor 2</t>
  </si>
  <si>
    <t>TOTAL in USD</t>
  </si>
  <si>
    <t># of session</t>
  </si>
  <si>
    <t>unit price</t>
  </si>
  <si>
    <t>Total honorarium</t>
  </si>
  <si>
    <t>Directors bonus</t>
  </si>
  <si>
    <t>Compensation total</t>
  </si>
  <si>
    <t>Employer's contribution</t>
  </si>
  <si>
    <t>Faculty fees total</t>
  </si>
  <si>
    <t>Air Travel</t>
  </si>
  <si>
    <t>Airport shuttle</t>
  </si>
  <si>
    <t>Train</t>
  </si>
  <si>
    <t>Days at hotel</t>
  </si>
  <si>
    <t>USD/night</t>
  </si>
  <si>
    <t>Hotel total</t>
  </si>
  <si>
    <t>Faculty travel and housing</t>
  </si>
  <si>
    <t xml:space="preserve">TOTAL   </t>
  </si>
  <si>
    <t>COURSE ADMINISTRATION</t>
  </si>
  <si>
    <t>coordinator</t>
  </si>
  <si>
    <t>Coordinator</t>
  </si>
  <si>
    <t>Social Security</t>
  </si>
  <si>
    <t>TOTAL</t>
  </si>
  <si>
    <t xml:space="preserve">Scholarship </t>
  </si>
  <si>
    <t>Fellowship funding</t>
  </si>
  <si>
    <t>Number of Scholarship Participants</t>
  </si>
  <si>
    <t>Funding per Scholarship Participants</t>
  </si>
  <si>
    <t>Total</t>
  </si>
  <si>
    <t>travel support (including visa)</t>
  </si>
  <si>
    <t>Accommodations (single occupancy at a student dorm at CEU Residence Center, 44 USD/day  13 days)</t>
  </si>
  <si>
    <t>stipend (airport shuttle, meals, incidentals, bus pass for Budapest)</t>
  </si>
  <si>
    <t>Total funding for scholarships</t>
  </si>
  <si>
    <t>NON-PERSONNEL for all participants and faculty</t>
  </si>
  <si>
    <t># of participants</t>
  </si>
  <si>
    <t>#days</t>
  </si>
  <si>
    <t>#of times per day</t>
  </si>
  <si>
    <t>Total in USD</t>
  </si>
  <si>
    <t>Coffee breaks</t>
  </si>
  <si>
    <t>Welcome event</t>
  </si>
  <si>
    <t>Networking lunch
including 36% hospitality tax</t>
  </si>
  <si>
    <t>Social Costs - closing dinner</t>
  </si>
  <si>
    <t>Non-Compensation Total</t>
  </si>
  <si>
    <t xml:space="preserve">Total OSUN Funding </t>
  </si>
  <si>
    <t>Balance</t>
  </si>
  <si>
    <t>Sessions per faculty</t>
  </si>
  <si>
    <t>Jon Becker, director, Bard College, Annandale, USA</t>
  </si>
  <si>
    <t>Chrys Margaritidis, director, CEU, Vienna, Austria</t>
  </si>
  <si>
    <t>Erin Cannan, Bard College, NY, USA</t>
  </si>
  <si>
    <t>Syed Hashemi, BRAC, Dhaka, Bangladesh</t>
  </si>
  <si>
    <t>Flora Laszlo, CEU, Vienna, Austria</t>
  </si>
  <si>
    <t>Nurzhamal Karamoldoeva, AUCA, Bishkek, Kyrgyzstan</t>
  </si>
  <si>
    <t>Shwetha Nair, CEU, Vienna, Austria</t>
  </si>
  <si>
    <t>Kseniya Shtalenkova, EHU, Vilnius, Lithuania</t>
  </si>
  <si>
    <t>Medet Tiulegenov, AUCA, Bishkek, Kyrgyzstan</t>
  </si>
  <si>
    <t>Day 1</t>
  </si>
  <si>
    <t>Session 1</t>
  </si>
  <si>
    <t>X</t>
  </si>
  <si>
    <t>Session 2</t>
  </si>
  <si>
    <t>Session 3</t>
  </si>
  <si>
    <t>Day 2</t>
  </si>
  <si>
    <t>Session 4</t>
  </si>
  <si>
    <t>Session 5</t>
  </si>
  <si>
    <t>Session 6</t>
  </si>
  <si>
    <t>Day 3</t>
  </si>
  <si>
    <t>Session 7</t>
  </si>
  <si>
    <t>Session 8</t>
  </si>
  <si>
    <t>Session 9</t>
  </si>
  <si>
    <t>Day 4</t>
  </si>
  <si>
    <t>Session 10</t>
  </si>
  <si>
    <t>Session 11</t>
  </si>
  <si>
    <t>Session 12</t>
  </si>
  <si>
    <t>Day 5</t>
  </si>
  <si>
    <t>Session 13</t>
  </si>
  <si>
    <t>Session 14</t>
  </si>
  <si>
    <t>Session 15</t>
  </si>
  <si>
    <t>Day 6</t>
  </si>
  <si>
    <t>Session 16</t>
  </si>
  <si>
    <t>Session 17</t>
  </si>
  <si>
    <t>Session 18</t>
  </si>
  <si>
    <t>Day 7</t>
  </si>
  <si>
    <t>Session 19</t>
  </si>
  <si>
    <t>Session 20</t>
  </si>
  <si>
    <t>Session 21</t>
  </si>
  <si>
    <t>Day 8</t>
  </si>
  <si>
    <t>Session 22</t>
  </si>
  <si>
    <t>Session 23</t>
  </si>
  <si>
    <t>Session 24</t>
  </si>
  <si>
    <t>Day 9</t>
  </si>
  <si>
    <t>Session 25</t>
  </si>
  <si>
    <t>Session 26</t>
  </si>
  <si>
    <t>Session 27</t>
  </si>
  <si>
    <t>Day 10</t>
  </si>
  <si>
    <t>Session 28</t>
  </si>
  <si>
    <t>Session 29</t>
  </si>
  <si>
    <t>Session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</si>
</sst>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164" formatCode="#,##0\ [$USD]"/>
    <numFmt numFmtId="165" formatCode="_([$$-409]* #,##0_);_([$$-409]* \(#,##0\);_([$$-409]* &quot;-&quot;??_);_(@_)"/>
    <numFmt numFmtId="166" formatCode="_-* #,##0_-;\-* #,##0_-;_-* &quot;-&quot;??_-;_-@_-"/>
  </numFmts>
  <fonts count="23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sz val="2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sz val="8"/>
      <color rgb="FF000000"/>
      <name val="Arial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color rgb="FF000000"/>
      <name val="Arial"/>
      <scheme val="minor"/>
    </font>
    <font>
      <b/>
      <sz val="10"/>
      <color rgb="FF000000"/>
      <name val="Arial"/>
      <scheme val="minor"/>
    </font>
    <font>
      <sz val="8"/>
      <name val="Arial"/>
      <scheme val="minor"/>
    </font>
    <font>
      <b/>
      <sz val="10"/>
      <name val="Arial"/>
      <family val="2"/>
      <charset val="238"/>
      <scheme val="minor"/>
    </font>
    <font>
      <b/>
      <i/>
      <sz val="10"/>
      <color rgb="FF000080"/>
      <name val="Times New Roman"/>
      <family val="1"/>
    </font>
    <font>
      <sz val="10"/>
      <color rgb="FF000000"/>
      <name val="Times New Roman"/>
      <family val="1"/>
    </font>
    <font>
      <sz val="10"/>
      <color rgb="FF000080"/>
      <name val="Times New Roman"/>
      <family val="1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rgb="FF000000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rgb="FF000000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rgb="FF000000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medium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dotted">
        <color rgb="FF000000"/>
      </top>
      <bottom/>
      <diagonal/>
    </border>
    <border>
      <left style="dotted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left" vertical="center"/>
    </xf>
    <xf numFmtId="1" fontId="3" fillId="2" borderId="1" xfId="0" applyNumberFormat="1" applyFont="1" applyFill="1" applyBorder="1" applyAlignment="1">
      <alignment vertical="center" wrapText="1"/>
    </xf>
    <xf numFmtId="1" fontId="3" fillId="2" borderId="3" xfId="0" applyNumberFormat="1" applyFont="1" applyFill="1" applyBorder="1" applyAlignment="1">
      <alignment vertical="center" wrapText="1"/>
    </xf>
    <xf numFmtId="1" fontId="3" fillId="2" borderId="5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1" fontId="3" fillId="2" borderId="9" xfId="0" applyNumberFormat="1" applyFont="1" applyFill="1" applyBorder="1" applyAlignment="1">
      <alignment vertical="center" wrapText="1"/>
    </xf>
    <xf numFmtId="1" fontId="3" fillId="2" borderId="11" xfId="0" applyNumberFormat="1" applyFont="1" applyFill="1" applyBorder="1" applyAlignment="1">
      <alignment vertical="center" wrapText="1"/>
    </xf>
    <xf numFmtId="0" fontId="5" fillId="0" borderId="0" xfId="0" applyFont="1"/>
    <xf numFmtId="1" fontId="3" fillId="2" borderId="13" xfId="0" applyNumberFormat="1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0" fontId="6" fillId="0" borderId="0" xfId="0" applyFont="1"/>
    <xf numFmtId="1" fontId="3" fillId="2" borderId="22" xfId="0" applyNumberFormat="1" applyFont="1" applyFill="1" applyBorder="1" applyAlignment="1">
      <alignment vertical="center" wrapText="1"/>
    </xf>
    <xf numFmtId="1" fontId="3" fillId="2" borderId="23" xfId="0" applyNumberFormat="1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" fontId="3" fillId="3" borderId="32" xfId="0" applyNumberFormat="1" applyFont="1" applyFill="1" applyBorder="1" applyAlignment="1">
      <alignment horizontal="left" vertical="center" wrapText="1"/>
    </xf>
    <xf numFmtId="1" fontId="3" fillId="3" borderId="33" xfId="0" applyNumberFormat="1" applyFont="1" applyFill="1" applyBorder="1" applyAlignment="1">
      <alignment horizontal="left" vertical="center" wrapText="1"/>
    </xf>
    <xf numFmtId="1" fontId="3" fillId="3" borderId="34" xfId="0" applyNumberFormat="1" applyFont="1" applyFill="1" applyBorder="1" applyAlignment="1">
      <alignment horizontal="left" vertical="center" wrapText="1"/>
    </xf>
    <xf numFmtId="1" fontId="3" fillId="3" borderId="36" xfId="0" applyNumberFormat="1" applyFont="1" applyFill="1" applyBorder="1" applyAlignment="1">
      <alignment horizontal="left" vertical="center" wrapText="1"/>
    </xf>
    <xf numFmtId="1" fontId="3" fillId="3" borderId="37" xfId="0" applyNumberFormat="1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4" borderId="0" xfId="0" applyFill="1"/>
    <xf numFmtId="1" fontId="4" fillId="4" borderId="2" xfId="0" applyNumberFormat="1" applyFont="1" applyFill="1" applyBorder="1" applyAlignment="1">
      <alignment horizontal="right" vertical="center" wrapText="1"/>
    </xf>
    <xf numFmtId="1" fontId="4" fillId="0" borderId="4" xfId="0" applyNumberFormat="1" applyFont="1" applyBorder="1" applyAlignment="1">
      <alignment horizontal="right" vertical="center" wrapText="1"/>
    </xf>
    <xf numFmtId="42" fontId="10" fillId="0" borderId="12" xfId="0" applyNumberFormat="1" applyFont="1" applyBorder="1" applyAlignment="1">
      <alignment horizontal="right" vertical="center" wrapText="1"/>
    </xf>
    <xf numFmtId="0" fontId="0" fillId="0" borderId="10" xfId="0" applyBorder="1"/>
    <xf numFmtId="1" fontId="0" fillId="0" borderId="0" xfId="0" applyNumberFormat="1"/>
    <xf numFmtId="1" fontId="0" fillId="0" borderId="10" xfId="0" applyNumberFormat="1" applyBorder="1"/>
    <xf numFmtId="1" fontId="0" fillId="0" borderId="19" xfId="0" applyNumberFormat="1" applyBorder="1"/>
    <xf numFmtId="42" fontId="3" fillId="0" borderId="20" xfId="0" applyNumberFormat="1" applyFont="1" applyBorder="1" applyAlignment="1">
      <alignment horizontal="right" vertical="center" wrapText="1"/>
    </xf>
    <xf numFmtId="166" fontId="0" fillId="0" borderId="10" xfId="1" applyNumberFormat="1" applyFont="1" applyFill="1" applyBorder="1"/>
    <xf numFmtId="42" fontId="3" fillId="0" borderId="8" xfId="0" applyNumberFormat="1" applyFont="1" applyBorder="1" applyAlignment="1">
      <alignment horizontal="right" vertical="center" wrapText="1"/>
    </xf>
    <xf numFmtId="0" fontId="0" fillId="0" borderId="19" xfId="0" applyBorder="1"/>
    <xf numFmtId="0" fontId="0" fillId="0" borderId="27" xfId="0" applyBorder="1"/>
    <xf numFmtId="42" fontId="3" fillId="0" borderId="43" xfId="0" applyNumberFormat="1" applyFont="1" applyBorder="1" applyAlignment="1">
      <alignment horizontal="right" vertical="center" wrapText="1"/>
    </xf>
    <xf numFmtId="1" fontId="3" fillId="5" borderId="5" xfId="0" applyNumberFormat="1" applyFont="1" applyFill="1" applyBorder="1" applyAlignment="1">
      <alignment vertical="center" wrapText="1"/>
    </xf>
    <xf numFmtId="1" fontId="0" fillId="5" borderId="0" xfId="0" applyNumberFormat="1" applyFill="1"/>
    <xf numFmtId="1" fontId="0" fillId="5" borderId="10" xfId="0" applyNumberFormat="1" applyFill="1" applyBorder="1"/>
    <xf numFmtId="1" fontId="3" fillId="5" borderId="16" xfId="0" applyNumberFormat="1" applyFont="1" applyFill="1" applyBorder="1" applyAlignment="1">
      <alignment vertical="center" wrapText="1"/>
    </xf>
    <xf numFmtId="0" fontId="0" fillId="5" borderId="17" xfId="0" applyFill="1" applyBorder="1"/>
    <xf numFmtId="0" fontId="0" fillId="5" borderId="10" xfId="0" applyFill="1" applyBorder="1"/>
    <xf numFmtId="164" fontId="8" fillId="0" borderId="31" xfId="0" applyNumberFormat="1" applyFont="1" applyBorder="1" applyAlignment="1">
      <alignment vertical="center" wrapText="1"/>
    </xf>
    <xf numFmtId="164" fontId="8" fillId="0" borderId="35" xfId="0" applyNumberFormat="1" applyFont="1" applyBorder="1" applyAlignment="1">
      <alignment vertical="center" wrapText="1"/>
    </xf>
    <xf numFmtId="164" fontId="8" fillId="0" borderId="38" xfId="0" applyNumberFormat="1" applyFont="1" applyBorder="1" applyAlignment="1">
      <alignment vertical="center" wrapText="1"/>
    </xf>
    <xf numFmtId="0" fontId="11" fillId="0" borderId="0" xfId="0" applyFont="1"/>
    <xf numFmtId="0" fontId="12" fillId="4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 wrapText="1"/>
    </xf>
    <xf numFmtId="0" fontId="0" fillId="6" borderId="0" xfId="0" applyFill="1"/>
    <xf numFmtId="0" fontId="0" fillId="6" borderId="0" xfId="0" applyFill="1" applyAlignment="1">
      <alignment horizontal="center" wrapText="1"/>
    </xf>
    <xf numFmtId="0" fontId="15" fillId="0" borderId="44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5" fontId="0" fillId="0" borderId="0" xfId="0" applyNumberFormat="1"/>
    <xf numFmtId="164" fontId="9" fillId="9" borderId="42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1" fontId="3" fillId="2" borderId="0" xfId="0" applyNumberFormat="1" applyFont="1" applyFill="1" applyAlignment="1">
      <alignment vertical="center" wrapText="1"/>
    </xf>
    <xf numFmtId="42" fontId="3" fillId="0" borderId="0" xfId="0" applyNumberFormat="1" applyFont="1" applyAlignment="1">
      <alignment horizontal="right" vertical="center" wrapText="1"/>
    </xf>
    <xf numFmtId="0" fontId="17" fillId="0" borderId="0" xfId="0" applyFont="1"/>
    <xf numFmtId="0" fontId="3" fillId="8" borderId="45" xfId="0" applyFont="1" applyFill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21" fillId="8" borderId="51" xfId="0" applyFont="1" applyFill="1" applyBorder="1" applyAlignment="1">
      <alignment vertical="center" wrapText="1"/>
    </xf>
    <xf numFmtId="0" fontId="21" fillId="0" borderId="52" xfId="0" applyFont="1" applyBorder="1" applyAlignment="1">
      <alignment horizontal="right" vertical="center" wrapText="1"/>
    </xf>
    <xf numFmtId="1" fontId="3" fillId="0" borderId="0" xfId="0" applyNumberFormat="1" applyFont="1" applyAlignment="1">
      <alignment vertical="center" wrapText="1"/>
    </xf>
    <xf numFmtId="42" fontId="4" fillId="0" borderId="6" xfId="0" applyNumberFormat="1" applyFont="1" applyBorder="1" applyAlignment="1">
      <alignment horizontal="right" vertical="center" wrapText="1"/>
    </xf>
    <xf numFmtId="42" fontId="4" fillId="0" borderId="10" xfId="0" applyNumberFormat="1" applyFont="1" applyBorder="1" applyAlignment="1">
      <alignment horizontal="right" vertical="center" wrapText="1"/>
    </xf>
    <xf numFmtId="0" fontId="0" fillId="0" borderId="26" xfId="0" applyBorder="1"/>
    <xf numFmtId="0" fontId="4" fillId="0" borderId="53" xfId="0" applyFont="1" applyBorder="1" applyAlignment="1">
      <alignment vertical="center" wrapText="1"/>
    </xf>
    <xf numFmtId="0" fontId="4" fillId="0" borderId="53" xfId="0" applyFont="1" applyBorder="1" applyAlignment="1">
      <alignment horizontal="right" vertical="center" wrapText="1"/>
    </xf>
    <xf numFmtId="0" fontId="20" fillId="0" borderId="54" xfId="0" applyFont="1" applyBorder="1" applyAlignment="1">
      <alignment horizontal="right" vertical="center" wrapText="1"/>
    </xf>
    <xf numFmtId="0" fontId="4" fillId="8" borderId="55" xfId="0" applyFont="1" applyFill="1" applyBorder="1" applyAlignment="1">
      <alignment vertical="center" wrapText="1"/>
    </xf>
    <xf numFmtId="0" fontId="4" fillId="8" borderId="56" xfId="0" applyFont="1" applyFill="1" applyBorder="1" applyAlignment="1">
      <alignment vertical="center" wrapText="1"/>
    </xf>
    <xf numFmtId="0" fontId="19" fillId="8" borderId="57" xfId="0" applyFont="1" applyFill="1" applyBorder="1" applyAlignment="1">
      <alignment vertical="center" wrapText="1"/>
    </xf>
    <xf numFmtId="0" fontId="19" fillId="8" borderId="58" xfId="0" applyFont="1" applyFill="1" applyBorder="1" applyAlignment="1">
      <alignment vertical="center" wrapText="1"/>
    </xf>
    <xf numFmtId="42" fontId="3" fillId="0" borderId="59" xfId="0" applyNumberFormat="1" applyFont="1" applyBorder="1" applyAlignment="1">
      <alignment horizontal="right" vertical="center" wrapText="1"/>
    </xf>
    <xf numFmtId="0" fontId="22" fillId="0" borderId="52" xfId="0" applyFont="1" applyBorder="1" applyAlignment="1">
      <alignment horizontal="right" vertical="center" wrapText="1"/>
    </xf>
    <xf numFmtId="42" fontId="4" fillId="0" borderId="8" xfId="0" applyNumberFormat="1" applyFont="1" applyBorder="1" applyAlignment="1">
      <alignment horizontal="right" vertical="center" wrapText="1"/>
    </xf>
    <xf numFmtId="1" fontId="7" fillId="3" borderId="28" xfId="0" applyNumberFormat="1" applyFont="1" applyFill="1" applyBorder="1" applyAlignment="1">
      <alignment horizontal="left" vertical="center" wrapText="1"/>
    </xf>
    <xf numFmtId="1" fontId="7" fillId="3" borderId="29" xfId="0" applyNumberFormat="1" applyFont="1" applyFill="1" applyBorder="1" applyAlignment="1">
      <alignment horizontal="left" vertical="center" wrapText="1"/>
    </xf>
    <xf numFmtId="1" fontId="7" fillId="3" borderId="30" xfId="0" applyNumberFormat="1" applyFont="1" applyFill="1" applyBorder="1" applyAlignment="1">
      <alignment horizontal="left" vertical="center" wrapText="1"/>
    </xf>
    <xf numFmtId="1" fontId="3" fillId="3" borderId="32" xfId="0" applyNumberFormat="1" applyFont="1" applyFill="1" applyBorder="1" applyAlignment="1">
      <alignment horizontal="left" vertical="center" wrapText="1"/>
    </xf>
    <xf numFmtId="1" fontId="3" fillId="3" borderId="33" xfId="0" applyNumberFormat="1" applyFont="1" applyFill="1" applyBorder="1" applyAlignment="1">
      <alignment horizontal="left" vertical="center" wrapText="1"/>
    </xf>
    <xf numFmtId="1" fontId="3" fillId="3" borderId="34" xfId="0" applyNumberFormat="1" applyFont="1" applyFill="1" applyBorder="1" applyAlignment="1">
      <alignment horizontal="left" vertical="center" wrapText="1"/>
    </xf>
    <xf numFmtId="1" fontId="3" fillId="3" borderId="39" xfId="0" applyNumberFormat="1" applyFont="1" applyFill="1" applyBorder="1" applyAlignment="1">
      <alignment horizontal="left" vertical="center" wrapText="1"/>
    </xf>
    <xf numFmtId="1" fontId="3" fillId="3" borderId="40" xfId="0" applyNumberFormat="1" applyFont="1" applyFill="1" applyBorder="1" applyAlignment="1">
      <alignment horizontal="left" vertical="center" wrapText="1"/>
    </xf>
    <xf numFmtId="1" fontId="3" fillId="3" borderId="41" xfId="0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9D67D-3141-4E81-87B4-3C234E56C7B2}">
  <dimension ref="A1:O58"/>
  <sheetViews>
    <sheetView tabSelected="1" topLeftCell="A26" workbookViewId="0">
      <selection activeCell="B7" sqref="B7"/>
    </sheetView>
  </sheetViews>
  <sheetFormatPr defaultColWidth="8.85546875" defaultRowHeight="12.75"/>
  <cols>
    <col min="1" max="1" width="26.42578125" customWidth="1"/>
    <col min="2" max="9" width="16.7109375" customWidth="1"/>
    <col min="10" max="11" width="11.7109375" customWidth="1"/>
    <col min="12" max="12" width="16.7109375" customWidth="1"/>
  </cols>
  <sheetData>
    <row r="1" spans="1:13" ht="26.25" customHeight="1" thickBot="1">
      <c r="A1" s="1" t="s">
        <v>0</v>
      </c>
    </row>
    <row r="2" spans="1:13" ht="12.75" customHeight="1">
      <c r="A2" s="2" t="s">
        <v>1</v>
      </c>
      <c r="B2" s="27" t="s">
        <v>2</v>
      </c>
      <c r="C2" s="26" t="s">
        <v>3</v>
      </c>
    </row>
    <row r="3" spans="1:13" ht="12.75" customHeight="1">
      <c r="A3" s="3" t="s">
        <v>4</v>
      </c>
      <c r="B3" s="28">
        <v>25</v>
      </c>
    </row>
    <row r="4" spans="1:13" ht="12.75" customHeight="1">
      <c r="A4" s="4" t="s">
        <v>5</v>
      </c>
      <c r="B4" s="77">
        <v>43005</v>
      </c>
    </row>
    <row r="5" spans="1:13" ht="12.75" customHeight="1">
      <c r="A5" s="4" t="s">
        <v>6</v>
      </c>
      <c r="B5" s="77">
        <v>838</v>
      </c>
    </row>
    <row r="6" spans="1:13" ht="12.75" customHeight="1">
      <c r="A6" s="6" t="s">
        <v>7</v>
      </c>
      <c r="B6" s="78">
        <v>22470</v>
      </c>
    </row>
    <row r="7" spans="1:13" ht="12.75" customHeight="1">
      <c r="A7" s="5" t="s">
        <v>8</v>
      </c>
      <c r="B7" s="89">
        <v>5236</v>
      </c>
    </row>
    <row r="8" spans="1:13" ht="12.75" customHeight="1" thickBot="1">
      <c r="A8" s="7" t="s">
        <v>9</v>
      </c>
      <c r="B8" s="29">
        <f>SUM(B4:B7)</f>
        <v>71549</v>
      </c>
    </row>
    <row r="11" spans="1:13" ht="13.5" thickBot="1">
      <c r="A11" s="8" t="s">
        <v>10</v>
      </c>
    </row>
    <row r="12" spans="1:13" ht="51" customHeight="1">
      <c r="A12" s="9" t="s">
        <v>11</v>
      </c>
      <c r="B12" s="25" t="s">
        <v>12</v>
      </c>
      <c r="C12" s="25" t="s">
        <v>13</v>
      </c>
      <c r="D12" s="25" t="s">
        <v>14</v>
      </c>
      <c r="E12" s="25" t="s">
        <v>15</v>
      </c>
      <c r="F12" s="25" t="s">
        <v>16</v>
      </c>
      <c r="G12" s="25" t="s">
        <v>17</v>
      </c>
      <c r="H12" s="25" t="s">
        <v>18</v>
      </c>
      <c r="I12" s="25" t="s">
        <v>19</v>
      </c>
      <c r="J12" s="25" t="s">
        <v>20</v>
      </c>
      <c r="K12" s="25" t="s">
        <v>21</v>
      </c>
      <c r="L12" s="25" t="s">
        <v>22</v>
      </c>
      <c r="M12" s="10" t="s">
        <v>23</v>
      </c>
    </row>
    <row r="13" spans="1:13">
      <c r="A13" s="3" t="s">
        <v>24</v>
      </c>
      <c r="B13">
        <v>6</v>
      </c>
      <c r="C13">
        <v>7</v>
      </c>
      <c r="D13">
        <v>6</v>
      </c>
      <c r="E13">
        <v>4</v>
      </c>
      <c r="F13">
        <v>7</v>
      </c>
      <c r="G13">
        <v>4</v>
      </c>
      <c r="H13">
        <v>4</v>
      </c>
      <c r="I13">
        <v>4</v>
      </c>
      <c r="J13">
        <v>2</v>
      </c>
      <c r="K13">
        <v>2</v>
      </c>
      <c r="L13">
        <v>2</v>
      </c>
      <c r="M13" s="30">
        <f>SUM(B13:L13)</f>
        <v>48</v>
      </c>
    </row>
    <row r="14" spans="1:13">
      <c r="A14" s="4" t="s">
        <v>25</v>
      </c>
      <c r="B14">
        <v>224</v>
      </c>
      <c r="C14">
        <v>224</v>
      </c>
      <c r="D14">
        <v>224</v>
      </c>
      <c r="E14">
        <v>224</v>
      </c>
      <c r="F14">
        <v>224</v>
      </c>
      <c r="G14">
        <v>224</v>
      </c>
      <c r="H14">
        <v>224</v>
      </c>
      <c r="I14">
        <v>224</v>
      </c>
      <c r="J14">
        <v>224</v>
      </c>
      <c r="K14">
        <v>224</v>
      </c>
      <c r="L14">
        <v>224</v>
      </c>
      <c r="M14" s="30"/>
    </row>
    <row r="15" spans="1:13">
      <c r="A15" s="4" t="s">
        <v>26</v>
      </c>
      <c r="B15">
        <f>B13*B14</f>
        <v>1344</v>
      </c>
      <c r="C15">
        <f t="shared" ref="C15:L15" si="0">C13*C14</f>
        <v>1568</v>
      </c>
      <c r="D15">
        <f t="shared" si="0"/>
        <v>1344</v>
      </c>
      <c r="E15">
        <f t="shared" si="0"/>
        <v>896</v>
      </c>
      <c r="F15">
        <f t="shared" si="0"/>
        <v>1568</v>
      </c>
      <c r="G15">
        <f t="shared" si="0"/>
        <v>896</v>
      </c>
      <c r="H15">
        <f t="shared" si="0"/>
        <v>896</v>
      </c>
      <c r="I15">
        <f t="shared" si="0"/>
        <v>896</v>
      </c>
      <c r="J15">
        <f t="shared" si="0"/>
        <v>448</v>
      </c>
      <c r="K15">
        <f t="shared" si="0"/>
        <v>448</v>
      </c>
      <c r="L15">
        <f t="shared" si="0"/>
        <v>448</v>
      </c>
      <c r="M15" s="30">
        <f t="shared" ref="M15:M21" si="1">SUM(B15:L15)</f>
        <v>10752</v>
      </c>
    </row>
    <row r="16" spans="1:13">
      <c r="A16" s="4" t="s">
        <v>27</v>
      </c>
      <c r="B16">
        <v>1500</v>
      </c>
      <c r="M16" s="30">
        <f t="shared" si="1"/>
        <v>1500</v>
      </c>
    </row>
    <row r="17" spans="1:13">
      <c r="A17" s="4" t="s">
        <v>28</v>
      </c>
      <c r="B17">
        <f t="shared" ref="B17:L17" si="2">B15+B16</f>
        <v>2844</v>
      </c>
      <c r="C17">
        <f t="shared" si="2"/>
        <v>1568</v>
      </c>
      <c r="D17">
        <f t="shared" si="2"/>
        <v>1344</v>
      </c>
      <c r="E17">
        <f t="shared" si="2"/>
        <v>896</v>
      </c>
      <c r="F17">
        <f t="shared" si="2"/>
        <v>1568</v>
      </c>
      <c r="G17">
        <f t="shared" si="2"/>
        <v>896</v>
      </c>
      <c r="H17">
        <f t="shared" si="2"/>
        <v>896</v>
      </c>
      <c r="I17">
        <f t="shared" si="2"/>
        <v>896</v>
      </c>
      <c r="J17">
        <f t="shared" si="2"/>
        <v>448</v>
      </c>
      <c r="K17">
        <f t="shared" si="2"/>
        <v>448</v>
      </c>
      <c r="L17">
        <f t="shared" si="2"/>
        <v>448</v>
      </c>
      <c r="M17" s="30">
        <f t="shared" si="1"/>
        <v>12252</v>
      </c>
    </row>
    <row r="18" spans="1:13">
      <c r="A18" s="4" t="s">
        <v>29</v>
      </c>
      <c r="B18" s="31">
        <f>(B17*0.9)*0.13</f>
        <v>332.74799999999999</v>
      </c>
      <c r="C18" s="31">
        <f t="shared" ref="C18:L18" si="3">(C17*0.9)*0.13</f>
        <v>183.45600000000002</v>
      </c>
      <c r="D18" s="31">
        <f t="shared" si="3"/>
        <v>157.24800000000002</v>
      </c>
      <c r="E18" s="31">
        <f t="shared" si="3"/>
        <v>104.83199999999999</v>
      </c>
      <c r="F18" s="31">
        <f t="shared" si="3"/>
        <v>183.45600000000002</v>
      </c>
      <c r="G18" s="31">
        <f t="shared" si="3"/>
        <v>104.83199999999999</v>
      </c>
      <c r="H18" s="31">
        <f t="shared" si="3"/>
        <v>104.83199999999999</v>
      </c>
      <c r="I18" s="31">
        <f t="shared" si="3"/>
        <v>104.83199999999999</v>
      </c>
      <c r="J18" s="31">
        <f t="shared" si="3"/>
        <v>52.415999999999997</v>
      </c>
      <c r="K18" s="31">
        <f t="shared" si="3"/>
        <v>52.415999999999997</v>
      </c>
      <c r="L18" s="31">
        <f t="shared" si="3"/>
        <v>52.415999999999997</v>
      </c>
      <c r="M18" s="32">
        <f t="shared" si="1"/>
        <v>1433.4839999999997</v>
      </c>
    </row>
    <row r="19" spans="1:13">
      <c r="A19" s="40" t="s">
        <v>30</v>
      </c>
      <c r="B19" s="41">
        <f t="shared" ref="B19:L19" si="4">B17+B18</f>
        <v>3176.748</v>
      </c>
      <c r="C19" s="41">
        <f t="shared" si="4"/>
        <v>1751.4560000000001</v>
      </c>
      <c r="D19" s="41">
        <f t="shared" si="4"/>
        <v>1501.248</v>
      </c>
      <c r="E19" s="41">
        <f t="shared" si="4"/>
        <v>1000.832</v>
      </c>
      <c r="F19" s="41">
        <f t="shared" si="4"/>
        <v>1751.4560000000001</v>
      </c>
      <c r="G19" s="41">
        <f t="shared" si="4"/>
        <v>1000.832</v>
      </c>
      <c r="H19" s="41">
        <f t="shared" si="4"/>
        <v>1000.832</v>
      </c>
      <c r="I19" s="41">
        <f t="shared" si="4"/>
        <v>1000.832</v>
      </c>
      <c r="J19" s="41">
        <f t="shared" si="4"/>
        <v>500.416</v>
      </c>
      <c r="K19" s="41">
        <f t="shared" si="4"/>
        <v>500.416</v>
      </c>
      <c r="L19" s="41">
        <f t="shared" si="4"/>
        <v>500.416</v>
      </c>
      <c r="M19" s="42">
        <f t="shared" si="1"/>
        <v>13685.483999999999</v>
      </c>
    </row>
    <row r="20" spans="1:13">
      <c r="A20" s="4" t="s">
        <v>31</v>
      </c>
      <c r="B20">
        <v>1500</v>
      </c>
      <c r="C20">
        <v>1500</v>
      </c>
      <c r="D20">
        <v>1500</v>
      </c>
      <c r="E20">
        <v>1500</v>
      </c>
      <c r="F20">
        <v>1500</v>
      </c>
      <c r="G20">
        <v>500</v>
      </c>
      <c r="H20">
        <v>500</v>
      </c>
      <c r="I20">
        <v>500</v>
      </c>
      <c r="J20">
        <v>500</v>
      </c>
      <c r="K20">
        <v>0</v>
      </c>
      <c r="L20">
        <v>0</v>
      </c>
      <c r="M20" s="30">
        <f t="shared" si="1"/>
        <v>9500</v>
      </c>
    </row>
    <row r="21" spans="1:13">
      <c r="A21" s="4" t="s">
        <v>32</v>
      </c>
      <c r="B21">
        <v>100</v>
      </c>
      <c r="C21">
        <v>100</v>
      </c>
      <c r="D21">
        <v>100</v>
      </c>
      <c r="E21">
        <v>100</v>
      </c>
      <c r="F21">
        <v>100</v>
      </c>
      <c r="G21">
        <v>100</v>
      </c>
      <c r="H21">
        <v>100</v>
      </c>
      <c r="I21">
        <v>100</v>
      </c>
      <c r="J21">
        <v>100</v>
      </c>
      <c r="K21">
        <v>0</v>
      </c>
      <c r="L21">
        <v>0</v>
      </c>
      <c r="M21" s="30">
        <f t="shared" si="1"/>
        <v>900</v>
      </c>
    </row>
    <row r="22" spans="1:13">
      <c r="A22" s="4" t="s">
        <v>33</v>
      </c>
      <c r="C22">
        <v>100</v>
      </c>
      <c r="F22">
        <v>100</v>
      </c>
      <c r="M22" s="30"/>
    </row>
    <row r="23" spans="1:13">
      <c r="A23" s="4" t="s">
        <v>34</v>
      </c>
      <c r="B23">
        <v>13</v>
      </c>
      <c r="C23">
        <v>13</v>
      </c>
      <c r="D23">
        <v>13</v>
      </c>
      <c r="E23">
        <v>13</v>
      </c>
      <c r="F23">
        <v>13</v>
      </c>
      <c r="G23">
        <v>13</v>
      </c>
      <c r="H23">
        <v>13</v>
      </c>
      <c r="I23">
        <v>13</v>
      </c>
      <c r="J23">
        <v>13</v>
      </c>
      <c r="K23">
        <v>0</v>
      </c>
      <c r="L23">
        <v>0</v>
      </c>
      <c r="M23" s="30"/>
    </row>
    <row r="24" spans="1:13">
      <c r="A24" s="4" t="s">
        <v>35</v>
      </c>
      <c r="B24">
        <v>160</v>
      </c>
      <c r="C24">
        <v>160</v>
      </c>
      <c r="D24">
        <v>160</v>
      </c>
      <c r="E24">
        <v>160</v>
      </c>
      <c r="F24">
        <v>160</v>
      </c>
      <c r="G24">
        <v>160</v>
      </c>
      <c r="H24">
        <v>160</v>
      </c>
      <c r="I24">
        <v>160</v>
      </c>
      <c r="J24">
        <v>160</v>
      </c>
      <c r="K24">
        <v>0</v>
      </c>
      <c r="L24">
        <v>0</v>
      </c>
      <c r="M24" s="30"/>
    </row>
    <row r="25" spans="1:13">
      <c r="A25" s="4" t="s">
        <v>36</v>
      </c>
      <c r="B25">
        <f t="shared" ref="B25:L25" si="5">B23*B24</f>
        <v>2080</v>
      </c>
      <c r="C25">
        <f t="shared" si="5"/>
        <v>2080</v>
      </c>
      <c r="D25">
        <f t="shared" si="5"/>
        <v>2080</v>
      </c>
      <c r="E25">
        <f t="shared" si="5"/>
        <v>2080</v>
      </c>
      <c r="F25">
        <f t="shared" si="5"/>
        <v>2080</v>
      </c>
      <c r="G25">
        <f t="shared" si="5"/>
        <v>2080</v>
      </c>
      <c r="H25">
        <f t="shared" si="5"/>
        <v>2080</v>
      </c>
      <c r="I25">
        <f t="shared" si="5"/>
        <v>2080</v>
      </c>
      <c r="J25">
        <f t="shared" si="5"/>
        <v>2080</v>
      </c>
      <c r="K25">
        <f t="shared" si="5"/>
        <v>0</v>
      </c>
      <c r="L25">
        <f t="shared" si="5"/>
        <v>0</v>
      </c>
      <c r="M25" s="30">
        <f>SUM(B25:L25)</f>
        <v>18720</v>
      </c>
    </row>
    <row r="26" spans="1:13" ht="13.5" thickBot="1">
      <c r="A26" s="43" t="s">
        <v>37</v>
      </c>
      <c r="B26" s="44">
        <f>SUM(B20:B22,B25)</f>
        <v>3680</v>
      </c>
      <c r="C26" s="44">
        <f t="shared" ref="C26:L26" si="6">SUM(C20:C22,C25)</f>
        <v>3780</v>
      </c>
      <c r="D26" s="44">
        <f t="shared" si="6"/>
        <v>3680</v>
      </c>
      <c r="E26" s="44">
        <f t="shared" si="6"/>
        <v>3680</v>
      </c>
      <c r="F26" s="44">
        <f t="shared" si="6"/>
        <v>3780</v>
      </c>
      <c r="G26" s="44">
        <f t="shared" si="6"/>
        <v>2680</v>
      </c>
      <c r="H26" s="44">
        <f t="shared" si="6"/>
        <v>2680</v>
      </c>
      <c r="I26" s="44">
        <f t="shared" si="6"/>
        <v>2680</v>
      </c>
      <c r="J26" s="44">
        <f t="shared" si="6"/>
        <v>2680</v>
      </c>
      <c r="K26" s="44">
        <f t="shared" si="6"/>
        <v>0</v>
      </c>
      <c r="L26" s="44">
        <f t="shared" si="6"/>
        <v>0</v>
      </c>
      <c r="M26" s="45">
        <f>SUM(B26:L26)</f>
        <v>29320</v>
      </c>
    </row>
    <row r="27" spans="1:13" ht="13.5" thickBot="1">
      <c r="A27" s="11" t="s">
        <v>38</v>
      </c>
      <c r="B27" s="33">
        <f t="shared" ref="B27:H27" si="7">B19+B26</f>
        <v>6856.7479999999996</v>
      </c>
      <c r="C27" s="33">
        <f t="shared" si="7"/>
        <v>5531.4560000000001</v>
      </c>
      <c r="D27" s="33">
        <f t="shared" si="7"/>
        <v>5181.2479999999996</v>
      </c>
      <c r="E27" s="33">
        <f t="shared" si="7"/>
        <v>4680.8320000000003</v>
      </c>
      <c r="F27" s="33">
        <f t="shared" si="7"/>
        <v>5531.4560000000001</v>
      </c>
      <c r="G27" s="33">
        <f t="shared" si="7"/>
        <v>3680.8319999999999</v>
      </c>
      <c r="H27" s="33">
        <f t="shared" si="7"/>
        <v>3680.8319999999999</v>
      </c>
      <c r="I27" s="33">
        <f>I19+I26</f>
        <v>3680.8319999999999</v>
      </c>
      <c r="J27" s="33">
        <f>J19+J26</f>
        <v>3180.4160000000002</v>
      </c>
      <c r="K27" s="33">
        <f t="shared" ref="K27:L27" si="8">K19+K26</f>
        <v>500.416</v>
      </c>
      <c r="L27" s="33">
        <f t="shared" si="8"/>
        <v>500.416</v>
      </c>
      <c r="M27" s="34">
        <f>SUM(B27:L27)</f>
        <v>43005.483999999989</v>
      </c>
    </row>
    <row r="28" spans="1:13">
      <c r="B28" s="58"/>
      <c r="C28" s="58"/>
      <c r="D28" s="58"/>
      <c r="E28" s="58"/>
      <c r="F28" s="58"/>
      <c r="G28" s="58"/>
      <c r="H28" s="58"/>
      <c r="J28" s="62"/>
      <c r="K28" s="62"/>
      <c r="L28" s="58"/>
    </row>
    <row r="29" spans="1:13">
      <c r="B29" s="58"/>
      <c r="C29" s="58"/>
      <c r="D29" s="58"/>
      <c r="E29" s="58"/>
      <c r="F29" s="58"/>
      <c r="G29" s="58"/>
      <c r="H29" s="58"/>
      <c r="J29" s="62"/>
      <c r="K29" s="62"/>
      <c r="L29" s="58"/>
    </row>
    <row r="30" spans="1:13" ht="13.5" thickBot="1">
      <c r="A30" s="8" t="s">
        <v>39</v>
      </c>
    </row>
    <row r="31" spans="1:13">
      <c r="A31" s="9" t="s">
        <v>11</v>
      </c>
      <c r="B31" s="12" t="s">
        <v>40</v>
      </c>
      <c r="C31" s="13"/>
    </row>
    <row r="32" spans="1:13">
      <c r="A32" s="3" t="s">
        <v>41</v>
      </c>
      <c r="B32" s="30">
        <v>750</v>
      </c>
    </row>
    <row r="33" spans="1:15">
      <c r="A33" s="4" t="s">
        <v>42</v>
      </c>
      <c r="B33" s="35">
        <f>B32*0.9*0.13</f>
        <v>87.75</v>
      </c>
    </row>
    <row r="34" spans="1:15" ht="13.5" thickBot="1">
      <c r="A34" s="14" t="s">
        <v>43</v>
      </c>
      <c r="B34" s="36">
        <f>B32+B33</f>
        <v>837.75</v>
      </c>
    </row>
    <row r="35" spans="1:15">
      <c r="A35" s="63"/>
      <c r="B35" s="64"/>
    </row>
    <row r="36" spans="1:15" ht="13.5" thickBot="1">
      <c r="A36" s="65" t="s">
        <v>44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ht="38.25">
      <c r="A37" s="66" t="s">
        <v>45</v>
      </c>
      <c r="B37" s="67" t="s">
        <v>46</v>
      </c>
      <c r="C37" s="67" t="s">
        <v>47</v>
      </c>
      <c r="D37" s="68" t="s">
        <v>48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>
      <c r="A38" s="83" t="s">
        <v>49</v>
      </c>
      <c r="B38" s="80">
        <v>10</v>
      </c>
      <c r="C38" s="69">
        <v>1000</v>
      </c>
      <c r="D38" s="70">
        <f>B38*C38</f>
        <v>10000</v>
      </c>
      <c r="E38" s="71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51">
      <c r="A39" s="84" t="s">
        <v>50</v>
      </c>
      <c r="B39" s="81">
        <v>10</v>
      </c>
      <c r="C39" s="69">
        <f>44*13</f>
        <v>572</v>
      </c>
      <c r="D39" s="70">
        <f>B39*C39</f>
        <v>5720</v>
      </c>
      <c r="E39" s="72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38.25">
      <c r="A40" s="85" t="s">
        <v>51</v>
      </c>
      <c r="B40" s="82">
        <v>10</v>
      </c>
      <c r="C40" s="69">
        <v>675</v>
      </c>
      <c r="D40" s="73">
        <f>B40*C40</f>
        <v>6750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>
      <c r="A41" s="74" t="s">
        <v>52</v>
      </c>
      <c r="B41" s="75"/>
      <c r="C41" s="88">
        <f>SUM(C38:C40)</f>
        <v>2247</v>
      </c>
      <c r="D41" s="87">
        <f>SUM(D38:D40)</f>
        <v>22470</v>
      </c>
      <c r="E41" s="71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>
      <c r="A42" s="76"/>
      <c r="B42" s="64"/>
    </row>
    <row r="44" spans="1:15" ht="13.5" thickBot="1">
      <c r="A44" s="8" t="s">
        <v>53</v>
      </c>
    </row>
    <row r="45" spans="1:15" ht="12.75" customHeight="1">
      <c r="A45" s="15"/>
      <c r="B45" s="16" t="s">
        <v>25</v>
      </c>
      <c r="C45" s="17" t="s">
        <v>54</v>
      </c>
      <c r="D45" s="17" t="s">
        <v>55</v>
      </c>
      <c r="E45" s="18" t="s">
        <v>56</v>
      </c>
      <c r="F45" s="19" t="s">
        <v>57</v>
      </c>
    </row>
    <row r="46" spans="1:15">
      <c r="A46" s="83" t="s">
        <v>58</v>
      </c>
      <c r="B46">
        <v>4</v>
      </c>
      <c r="C46">
        <v>37</v>
      </c>
      <c r="D46">
        <v>10</v>
      </c>
      <c r="E46" s="79">
        <v>2</v>
      </c>
      <c r="F46" s="30">
        <f>B46*C46*D46*E46</f>
        <v>2960</v>
      </c>
    </row>
    <row r="47" spans="1:15">
      <c r="A47" s="86" t="s">
        <v>59</v>
      </c>
      <c r="B47">
        <v>18</v>
      </c>
      <c r="C47">
        <v>37</v>
      </c>
      <c r="D47">
        <v>1</v>
      </c>
      <c r="E47" s="79"/>
      <c r="F47" s="30">
        <f>B47*C47</f>
        <v>666</v>
      </c>
    </row>
    <row r="48" spans="1:15" ht="25.5">
      <c r="A48" s="84" t="s">
        <v>60</v>
      </c>
      <c r="D48">
        <v>1</v>
      </c>
      <c r="E48" s="79"/>
      <c r="F48" s="30">
        <v>500</v>
      </c>
    </row>
    <row r="49" spans="1:7">
      <c r="A49" s="86" t="s">
        <v>61</v>
      </c>
      <c r="B49">
        <v>30</v>
      </c>
      <c r="C49">
        <v>37</v>
      </c>
      <c r="D49">
        <v>1</v>
      </c>
      <c r="E49" s="79"/>
      <c r="F49" s="30">
        <f>B49*C49</f>
        <v>1110</v>
      </c>
    </row>
    <row r="50" spans="1:7" ht="13.5" thickBot="1">
      <c r="A50" s="11" t="s">
        <v>62</v>
      </c>
      <c r="B50" s="37"/>
      <c r="C50" s="37"/>
      <c r="D50" s="37"/>
      <c r="E50" s="38"/>
      <c r="F50" s="39">
        <f>SUM(F46:F49)</f>
        <v>5236</v>
      </c>
    </row>
    <row r="53" spans="1:7">
      <c r="A53" s="90" t="s">
        <v>63</v>
      </c>
      <c r="B53" s="91"/>
      <c r="C53" s="91"/>
      <c r="D53" s="91"/>
      <c r="E53" s="92"/>
      <c r="F53" s="46">
        <f>B8</f>
        <v>71549</v>
      </c>
      <c r="G53" s="60"/>
    </row>
    <row r="54" spans="1:7">
      <c r="A54" s="93" t="s">
        <v>5</v>
      </c>
      <c r="B54" s="94"/>
      <c r="C54" s="94"/>
      <c r="D54" s="94"/>
      <c r="E54" s="95"/>
      <c r="F54" s="47">
        <f>M27</f>
        <v>43005.483999999989</v>
      </c>
    </row>
    <row r="55" spans="1:7">
      <c r="A55" s="93" t="s">
        <v>6</v>
      </c>
      <c r="B55" s="94"/>
      <c r="C55" s="94"/>
      <c r="D55" s="94"/>
      <c r="E55" s="95"/>
      <c r="F55" s="47">
        <f>B34</f>
        <v>837.75</v>
      </c>
    </row>
    <row r="56" spans="1:7">
      <c r="A56" s="20" t="s">
        <v>7</v>
      </c>
      <c r="B56" s="23"/>
      <c r="C56" s="23"/>
      <c r="D56" s="23"/>
      <c r="E56" s="24"/>
      <c r="F56" s="48">
        <f>D41</f>
        <v>22470</v>
      </c>
    </row>
    <row r="57" spans="1:7">
      <c r="A57" s="20" t="s">
        <v>8</v>
      </c>
      <c r="B57" s="21"/>
      <c r="C57" s="21"/>
      <c r="D57" s="21"/>
      <c r="E57" s="22"/>
      <c r="F57" s="47">
        <f>F50</f>
        <v>5236</v>
      </c>
    </row>
    <row r="58" spans="1:7" ht="13.5" thickBot="1">
      <c r="A58" s="96" t="s">
        <v>64</v>
      </c>
      <c r="B58" s="97"/>
      <c r="C58" s="97"/>
      <c r="D58" s="97"/>
      <c r="E58" s="98"/>
      <c r="F58" s="61">
        <f>F53-(F54+F55+F56+F57)</f>
        <v>-0.23399999999674037</v>
      </c>
    </row>
  </sheetData>
  <mergeCells count="4">
    <mergeCell ref="A53:E53"/>
    <mergeCell ref="A54:E54"/>
    <mergeCell ref="A55:E55"/>
    <mergeCell ref="A58:E58"/>
  </mergeCells>
  <phoneticPr fontId="16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94800-C55F-4C3B-8F1C-8B1C88D63925}">
  <dimension ref="A1:L36"/>
  <sheetViews>
    <sheetView workbookViewId="0">
      <pane xSplit="2" ySplit="2" topLeftCell="C25" activePane="bottomRight" state="frozen"/>
      <selection pane="bottomRight" activeCell="L36" sqref="L36"/>
      <selection pane="bottomLeft"/>
      <selection pane="topRight"/>
    </sheetView>
  </sheetViews>
  <sheetFormatPr defaultRowHeight="12.75"/>
  <cols>
    <col min="3" max="11" width="14.85546875" customWidth="1"/>
  </cols>
  <sheetData>
    <row r="1" spans="1:11" ht="18">
      <c r="A1" s="52" t="s">
        <v>65</v>
      </c>
    </row>
    <row r="2" spans="1:11" s="49" customFormat="1" ht="45">
      <c r="C2" s="50" t="s">
        <v>66</v>
      </c>
      <c r="D2" s="50" t="s">
        <v>67</v>
      </c>
      <c r="E2" s="51" t="s">
        <v>68</v>
      </c>
      <c r="F2" s="51" t="s">
        <v>69</v>
      </c>
      <c r="G2" s="51" t="s">
        <v>70</v>
      </c>
      <c r="H2" s="51" t="s">
        <v>71</v>
      </c>
      <c r="I2" s="51" t="s">
        <v>72</v>
      </c>
      <c r="J2" s="51" t="s">
        <v>73</v>
      </c>
      <c r="K2" s="51" t="s">
        <v>74</v>
      </c>
    </row>
    <row r="3" spans="1:11">
      <c r="A3" t="s">
        <v>75</v>
      </c>
      <c r="B3" t="s">
        <v>76</v>
      </c>
      <c r="C3" s="53" t="s">
        <v>77</v>
      </c>
      <c r="D3" s="53" t="s">
        <v>77</v>
      </c>
      <c r="E3" s="53" t="s">
        <v>77</v>
      </c>
      <c r="F3" s="53"/>
      <c r="G3" s="53" t="s">
        <v>77</v>
      </c>
      <c r="H3" s="53"/>
      <c r="I3" s="53"/>
      <c r="J3" s="53"/>
      <c r="K3" s="53"/>
    </row>
    <row r="4" spans="1:11">
      <c r="B4" t="s">
        <v>78</v>
      </c>
      <c r="C4" s="53"/>
      <c r="D4" s="53"/>
      <c r="E4" s="53"/>
      <c r="F4" s="53" t="s">
        <v>77</v>
      </c>
      <c r="G4" s="53"/>
      <c r="H4" s="53"/>
      <c r="I4" s="53"/>
      <c r="J4" s="53" t="s">
        <v>77</v>
      </c>
      <c r="K4" s="53" t="s">
        <v>77</v>
      </c>
    </row>
    <row r="5" spans="1:11">
      <c r="B5" t="s">
        <v>79</v>
      </c>
      <c r="C5" s="53"/>
      <c r="D5" s="53"/>
      <c r="E5" s="53"/>
      <c r="F5" s="53"/>
      <c r="G5" s="53" t="s">
        <v>77</v>
      </c>
      <c r="H5" s="53"/>
      <c r="I5" s="53" t="s">
        <v>77</v>
      </c>
      <c r="J5" s="53"/>
      <c r="K5" s="53"/>
    </row>
    <row r="6" spans="1:11">
      <c r="A6" t="s">
        <v>80</v>
      </c>
      <c r="B6" t="s">
        <v>81</v>
      </c>
      <c r="C6" s="53"/>
      <c r="D6" s="53"/>
      <c r="E6" s="53"/>
      <c r="F6" s="53"/>
      <c r="G6" s="53" t="s">
        <v>77</v>
      </c>
      <c r="H6" s="53" t="s">
        <v>77</v>
      </c>
      <c r="I6" s="53" t="s">
        <v>77</v>
      </c>
      <c r="J6" s="53"/>
      <c r="K6" s="53"/>
    </row>
    <row r="7" spans="1:11">
      <c r="B7" t="s">
        <v>82</v>
      </c>
      <c r="C7" s="53" t="s">
        <v>77</v>
      </c>
      <c r="D7" s="53"/>
      <c r="E7" s="53"/>
      <c r="F7" s="53" t="s">
        <v>77</v>
      </c>
      <c r="G7" s="53"/>
      <c r="H7" s="53"/>
      <c r="I7" s="53"/>
      <c r="J7" s="53" t="s">
        <v>77</v>
      </c>
      <c r="K7" s="53"/>
    </row>
    <row r="8" spans="1:11">
      <c r="B8" t="s">
        <v>83</v>
      </c>
      <c r="C8" s="53"/>
      <c r="D8" s="53"/>
      <c r="E8" s="53" t="s">
        <v>77</v>
      </c>
      <c r="F8" s="53"/>
      <c r="G8" s="53" t="s">
        <v>77</v>
      </c>
      <c r="H8" s="53"/>
      <c r="I8" s="53" t="s">
        <v>77</v>
      </c>
      <c r="J8" s="53"/>
      <c r="K8" s="53"/>
    </row>
    <row r="9" spans="1:11">
      <c r="A9" t="s">
        <v>84</v>
      </c>
      <c r="B9" t="s">
        <v>85</v>
      </c>
      <c r="C9" s="53"/>
      <c r="D9" s="53"/>
      <c r="E9" s="53"/>
      <c r="F9" s="53" t="s">
        <v>77</v>
      </c>
      <c r="G9" s="53"/>
      <c r="H9" s="53"/>
      <c r="I9" s="53"/>
      <c r="J9" s="53"/>
      <c r="K9" s="53" t="s">
        <v>77</v>
      </c>
    </row>
    <row r="10" spans="1:11">
      <c r="B10" t="s">
        <v>86</v>
      </c>
      <c r="C10" s="53" t="s">
        <v>77</v>
      </c>
      <c r="D10" s="53" t="s">
        <v>77</v>
      </c>
      <c r="E10" s="53" t="s">
        <v>77</v>
      </c>
      <c r="F10" s="53" t="s">
        <v>77</v>
      </c>
      <c r="G10" s="53" t="s">
        <v>77</v>
      </c>
      <c r="H10" s="53" t="s">
        <v>77</v>
      </c>
      <c r="I10" s="53" t="s">
        <v>77</v>
      </c>
      <c r="J10" s="53" t="s">
        <v>77</v>
      </c>
      <c r="K10" s="53" t="s">
        <v>77</v>
      </c>
    </row>
    <row r="11" spans="1:11">
      <c r="B11" t="s">
        <v>87</v>
      </c>
      <c r="C11" s="53"/>
      <c r="D11" s="53" t="s">
        <v>77</v>
      </c>
      <c r="E11" s="53"/>
      <c r="F11" s="53"/>
      <c r="G11" s="53" t="s">
        <v>77</v>
      </c>
      <c r="H11" s="53"/>
      <c r="I11" s="53" t="s">
        <v>77</v>
      </c>
      <c r="J11" s="53"/>
      <c r="K11" s="53"/>
    </row>
    <row r="12" spans="1:11">
      <c r="A12" t="s">
        <v>88</v>
      </c>
      <c r="B12" t="s">
        <v>89</v>
      </c>
      <c r="C12" s="53" t="s">
        <v>77</v>
      </c>
      <c r="D12" s="53"/>
      <c r="E12" s="53"/>
      <c r="F12" s="53"/>
      <c r="G12" s="53"/>
      <c r="H12" s="53"/>
      <c r="I12" s="53"/>
      <c r="J12" s="53" t="s">
        <v>77</v>
      </c>
      <c r="K12" s="53"/>
    </row>
    <row r="13" spans="1:11">
      <c r="B13" t="s">
        <v>90</v>
      </c>
      <c r="C13" s="53"/>
      <c r="D13" s="53" t="s">
        <v>77</v>
      </c>
      <c r="E13" s="53"/>
      <c r="F13" s="53"/>
      <c r="G13" s="53"/>
      <c r="H13" s="53"/>
      <c r="I13" s="53"/>
      <c r="J13" s="53"/>
      <c r="K13" s="53"/>
    </row>
    <row r="14" spans="1:11">
      <c r="B14" t="s">
        <v>91</v>
      </c>
      <c r="C14" s="53"/>
      <c r="D14" s="53"/>
      <c r="E14" s="53"/>
      <c r="F14" s="53"/>
      <c r="G14" s="53" t="s">
        <v>77</v>
      </c>
      <c r="H14" s="53"/>
      <c r="I14" s="53" t="s">
        <v>77</v>
      </c>
      <c r="J14" s="53"/>
      <c r="K14" s="53"/>
    </row>
    <row r="15" spans="1:11">
      <c r="A15" t="s">
        <v>92</v>
      </c>
      <c r="B15" t="s">
        <v>93</v>
      </c>
      <c r="C15" s="53" t="s">
        <v>77</v>
      </c>
      <c r="D15" s="53" t="s">
        <v>77</v>
      </c>
      <c r="E15" s="53"/>
      <c r="F15" s="53"/>
      <c r="G15" s="53"/>
      <c r="H15" s="53"/>
      <c r="I15" s="53"/>
      <c r="J15" s="53" t="s">
        <v>77</v>
      </c>
      <c r="K15" s="53"/>
    </row>
    <row r="16" spans="1:11">
      <c r="B16" t="s">
        <v>94</v>
      </c>
      <c r="C16" s="53"/>
      <c r="D16" s="53"/>
      <c r="E16" s="53"/>
      <c r="F16" s="53" t="s">
        <v>77</v>
      </c>
      <c r="G16" s="53"/>
      <c r="H16" s="53" t="s">
        <v>77</v>
      </c>
      <c r="I16" s="53"/>
      <c r="J16" s="53"/>
      <c r="K16" s="53"/>
    </row>
    <row r="17" spans="1:11">
      <c r="B17" t="s">
        <v>95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>
      <c r="A18" t="s">
        <v>96</v>
      </c>
      <c r="B18" t="s">
        <v>97</v>
      </c>
      <c r="C18" s="53"/>
      <c r="D18" s="53"/>
      <c r="E18" s="53" t="s">
        <v>77</v>
      </c>
      <c r="F18" s="53"/>
      <c r="G18" s="53" t="s">
        <v>77</v>
      </c>
      <c r="H18" s="53"/>
      <c r="I18" s="53" t="s">
        <v>77</v>
      </c>
      <c r="J18" s="53"/>
      <c r="K18" s="53"/>
    </row>
    <row r="19" spans="1:11">
      <c r="B19" t="s">
        <v>98</v>
      </c>
      <c r="C19" s="53"/>
      <c r="D19" s="53"/>
      <c r="E19" s="53" t="s">
        <v>77</v>
      </c>
      <c r="F19" s="53"/>
      <c r="G19" s="53" t="s">
        <v>77</v>
      </c>
      <c r="H19" s="53"/>
      <c r="I19" s="53" t="s">
        <v>77</v>
      </c>
      <c r="J19" s="53"/>
      <c r="K19" s="53"/>
    </row>
    <row r="20" spans="1:11">
      <c r="B20" t="s">
        <v>99</v>
      </c>
      <c r="C20" s="53" t="s">
        <v>77</v>
      </c>
      <c r="D20" s="53" t="s">
        <v>77</v>
      </c>
      <c r="E20" s="53" t="s">
        <v>77</v>
      </c>
      <c r="F20" s="53" t="s">
        <v>77</v>
      </c>
      <c r="G20" s="53" t="s">
        <v>77</v>
      </c>
      <c r="H20" s="53" t="s">
        <v>77</v>
      </c>
      <c r="I20" s="53" t="s">
        <v>77</v>
      </c>
      <c r="J20" s="53" t="s">
        <v>77</v>
      </c>
      <c r="K20" s="53" t="s">
        <v>77</v>
      </c>
    </row>
    <row r="21" spans="1:11">
      <c r="A21" t="s">
        <v>100</v>
      </c>
      <c r="B21" t="s">
        <v>101</v>
      </c>
      <c r="C21" s="53" t="s">
        <v>77</v>
      </c>
      <c r="D21" s="53" t="s">
        <v>77</v>
      </c>
      <c r="E21" s="53" t="s">
        <v>77</v>
      </c>
      <c r="F21" s="53" t="s">
        <v>77</v>
      </c>
      <c r="G21" s="53" t="s">
        <v>77</v>
      </c>
      <c r="H21" s="53" t="s">
        <v>77</v>
      </c>
      <c r="I21" s="53" t="s">
        <v>77</v>
      </c>
      <c r="J21" s="53" t="s">
        <v>77</v>
      </c>
      <c r="K21" s="53" t="s">
        <v>77</v>
      </c>
    </row>
    <row r="22" spans="1:11">
      <c r="B22" t="s">
        <v>102</v>
      </c>
      <c r="C22" s="54"/>
      <c r="D22" s="54"/>
      <c r="E22" s="54"/>
      <c r="F22" s="54"/>
      <c r="G22" s="54"/>
      <c r="H22" s="54"/>
      <c r="I22" s="54"/>
      <c r="J22" s="54"/>
      <c r="K22" s="54"/>
    </row>
    <row r="23" spans="1:11">
      <c r="B23" t="s">
        <v>103</v>
      </c>
      <c r="C23" s="55"/>
      <c r="D23" s="55"/>
      <c r="E23" s="55"/>
      <c r="F23" s="55"/>
      <c r="G23" s="55"/>
      <c r="H23" s="55"/>
      <c r="I23" s="55"/>
      <c r="J23" s="55"/>
      <c r="K23" s="55"/>
    </row>
    <row r="24" spans="1:11">
      <c r="A24" t="s">
        <v>104</v>
      </c>
      <c r="B24" t="s">
        <v>105</v>
      </c>
      <c r="C24" s="53" t="s">
        <v>77</v>
      </c>
      <c r="D24" s="53" t="s">
        <v>77</v>
      </c>
      <c r="E24" s="53" t="s">
        <v>77</v>
      </c>
      <c r="F24" s="53" t="s">
        <v>77</v>
      </c>
      <c r="G24" s="53" t="s">
        <v>77</v>
      </c>
      <c r="H24" s="53" t="s">
        <v>77</v>
      </c>
      <c r="I24" s="53" t="s">
        <v>77</v>
      </c>
      <c r="J24" s="53" t="s">
        <v>77</v>
      </c>
      <c r="K24" s="53" t="s">
        <v>77</v>
      </c>
    </row>
    <row r="25" spans="1:11">
      <c r="B25" t="s">
        <v>106</v>
      </c>
      <c r="C25" s="53" t="s">
        <v>77</v>
      </c>
      <c r="D25" s="53" t="s">
        <v>77</v>
      </c>
      <c r="E25" s="53" t="s">
        <v>77</v>
      </c>
      <c r="F25" s="53" t="s">
        <v>77</v>
      </c>
      <c r="G25" s="53" t="s">
        <v>77</v>
      </c>
      <c r="H25" s="53" t="s">
        <v>77</v>
      </c>
      <c r="I25" s="53" t="s">
        <v>77</v>
      </c>
      <c r="J25" s="53" t="s">
        <v>77</v>
      </c>
      <c r="K25" s="53" t="s">
        <v>77</v>
      </c>
    </row>
    <row r="26" spans="1:11">
      <c r="B26" t="s">
        <v>107</v>
      </c>
      <c r="C26" s="55"/>
      <c r="D26" s="55"/>
      <c r="E26" s="55"/>
      <c r="F26" s="55"/>
      <c r="G26" s="55"/>
      <c r="H26" s="55"/>
      <c r="I26" s="55"/>
      <c r="J26" s="55"/>
      <c r="K26" s="55"/>
    </row>
    <row r="27" spans="1:11">
      <c r="A27" t="s">
        <v>108</v>
      </c>
      <c r="B27" t="s">
        <v>109</v>
      </c>
      <c r="C27" s="53" t="s">
        <v>77</v>
      </c>
      <c r="D27" s="53" t="s">
        <v>77</v>
      </c>
      <c r="E27" s="53" t="s">
        <v>77</v>
      </c>
      <c r="F27" s="53" t="s">
        <v>77</v>
      </c>
      <c r="G27" s="53" t="s">
        <v>77</v>
      </c>
      <c r="H27" s="53" t="s">
        <v>77</v>
      </c>
      <c r="I27" s="53" t="s">
        <v>77</v>
      </c>
      <c r="J27" s="53" t="s">
        <v>77</v>
      </c>
      <c r="K27" s="53" t="s">
        <v>77</v>
      </c>
    </row>
    <row r="28" spans="1:11">
      <c r="B28" t="s">
        <v>110</v>
      </c>
      <c r="C28" s="55"/>
      <c r="D28" s="55"/>
      <c r="E28" s="55"/>
      <c r="F28" s="55"/>
      <c r="G28" s="55"/>
      <c r="H28" s="55"/>
      <c r="I28" s="55"/>
      <c r="J28" s="55"/>
      <c r="K28" s="55"/>
    </row>
    <row r="29" spans="1:11">
      <c r="B29" t="s">
        <v>111</v>
      </c>
      <c r="C29" s="55"/>
      <c r="D29" s="55"/>
      <c r="E29" s="55"/>
      <c r="F29" s="55"/>
      <c r="G29" s="55"/>
      <c r="H29" s="55"/>
      <c r="I29" s="55"/>
      <c r="J29" s="55"/>
      <c r="K29" s="55"/>
    </row>
    <row r="30" spans="1:11">
      <c r="A30" t="s">
        <v>112</v>
      </c>
      <c r="B30" t="s">
        <v>113</v>
      </c>
      <c r="C30" s="99" t="s">
        <v>77</v>
      </c>
      <c r="D30" s="99" t="s">
        <v>77</v>
      </c>
      <c r="E30" s="99" t="s">
        <v>77</v>
      </c>
      <c r="F30" s="99" t="s">
        <v>77</v>
      </c>
      <c r="G30" s="99" t="s">
        <v>77</v>
      </c>
      <c r="H30" s="99" t="s">
        <v>77</v>
      </c>
      <c r="I30" s="99" t="s">
        <v>77</v>
      </c>
      <c r="J30" s="99" t="s">
        <v>77</v>
      </c>
      <c r="K30" s="99" t="s">
        <v>77</v>
      </c>
    </row>
    <row r="31" spans="1:11">
      <c r="B31" t="s">
        <v>114</v>
      </c>
      <c r="C31" s="99"/>
      <c r="D31" s="99"/>
      <c r="E31" s="99"/>
      <c r="F31" s="99"/>
      <c r="G31" s="99"/>
      <c r="H31" s="99"/>
      <c r="I31" s="99"/>
      <c r="J31" s="99"/>
      <c r="K31" s="99"/>
    </row>
    <row r="32" spans="1:11">
      <c r="B32" t="s">
        <v>115</v>
      </c>
      <c r="C32" s="99"/>
      <c r="D32" s="99"/>
      <c r="E32" s="99"/>
      <c r="F32" s="99"/>
      <c r="G32" s="99"/>
      <c r="H32" s="99"/>
      <c r="I32" s="99"/>
      <c r="J32" s="99"/>
      <c r="K32" s="99"/>
    </row>
    <row r="33" spans="3:12">
      <c r="C33" s="56">
        <f>COUNTA(C4:C32)</f>
        <v>10</v>
      </c>
      <c r="D33" s="56">
        <f t="shared" ref="D33:K33" si="0">COUNTA(D4:D32)</f>
        <v>10</v>
      </c>
      <c r="E33" s="56">
        <f t="shared" si="0"/>
        <v>10</v>
      </c>
      <c r="F33" s="56">
        <f t="shared" si="0"/>
        <v>11</v>
      </c>
      <c r="G33" s="56">
        <f t="shared" si="0"/>
        <v>14</v>
      </c>
      <c r="H33" s="56">
        <f t="shared" si="0"/>
        <v>9</v>
      </c>
      <c r="I33" s="56">
        <f t="shared" si="0"/>
        <v>14</v>
      </c>
      <c r="J33" s="56">
        <f t="shared" si="0"/>
        <v>11</v>
      </c>
      <c r="K33" s="56">
        <f t="shared" si="0"/>
        <v>9</v>
      </c>
    </row>
    <row r="34" spans="3:12">
      <c r="L34" s="57">
        <f>SUM(C33:K33)</f>
        <v>98</v>
      </c>
    </row>
    <row r="35" spans="3:12">
      <c r="C35" s="58">
        <v>5</v>
      </c>
      <c r="D35" s="58">
        <v>6</v>
      </c>
      <c r="E35" s="58">
        <v>5</v>
      </c>
      <c r="F35" s="58">
        <v>5</v>
      </c>
      <c r="G35" s="58">
        <v>7</v>
      </c>
      <c r="H35" s="58">
        <v>4</v>
      </c>
      <c r="I35" s="58">
        <v>7</v>
      </c>
      <c r="J35" s="58">
        <v>5</v>
      </c>
      <c r="K35" s="58">
        <v>4</v>
      </c>
    </row>
    <row r="36" spans="3:12">
      <c r="L36">
        <f>SUM(C35:K35)</f>
        <v>48</v>
      </c>
    </row>
  </sheetData>
  <mergeCells count="9">
    <mergeCell ref="I30:I32"/>
    <mergeCell ref="J30:J32"/>
    <mergeCell ref="K30:K32"/>
    <mergeCell ref="C30:C32"/>
    <mergeCell ref="D30:D32"/>
    <mergeCell ref="E30:E32"/>
    <mergeCell ref="F30:F32"/>
    <mergeCell ref="G30:G32"/>
    <mergeCell ref="H30:H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A034ABD141D14B89F0AF45E5E4F447" ma:contentTypeVersion="22" ma:contentTypeDescription="Create a new document." ma:contentTypeScope="" ma:versionID="41b6ca8201d57d5bd28659ef5c45a34d">
  <xsd:schema xmlns:xsd="http://www.w3.org/2001/XMLSchema" xmlns:xs="http://www.w3.org/2001/XMLSchema" xmlns:p="http://schemas.microsoft.com/office/2006/metadata/properties" xmlns:ns1="http://schemas.microsoft.com/sharepoint/v3" xmlns:ns2="1d546331-390f-411e-a7ff-3398a33e9ae4" xmlns:ns3="a9baf332-ec32-4d47-87ab-509753f806bb" targetNamespace="http://schemas.microsoft.com/office/2006/metadata/properties" ma:root="true" ma:fieldsID="78ba33b1089994593f66e7e89740c2f9" ns1:_="" ns2:_="" ns3:_="">
    <xsd:import namespace="http://schemas.microsoft.com/sharepoint/v3"/>
    <xsd:import namespace="1d546331-390f-411e-a7ff-3398a33e9ae4"/>
    <xsd:import namespace="a9baf332-ec32-4d47-87ab-509753f806b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46331-390f-411e-a7ff-3398a33e9a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e4daa50e-22bd-4cac-9ecb-eb85a1a308cb}" ma:internalName="TaxCatchAll" ma:showField="CatchAllData" ma:web="1d546331-390f-411e-a7ff-3398a33e9a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af332-ec32-4d47-87ab-509753f806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59475414-8e6d-4590-b8f2-75d98188eb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1d546331-390f-411e-a7ff-3398a33e9ae4" xsi:nil="true"/>
    <_ip_UnifiedCompliancePolicyProperties xmlns="http://schemas.microsoft.com/sharepoint/v3" xsi:nil="true"/>
    <lcf76f155ced4ddcb4097134ff3c332f xmlns="a9baf332-ec32-4d47-87ab-509753f806b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1DDF72-B21D-42EC-A3CE-9E6CD928A776}"/>
</file>

<file path=customXml/itemProps2.xml><?xml version="1.0" encoding="utf-8"?>
<ds:datastoreItem xmlns:ds="http://schemas.openxmlformats.org/officeDocument/2006/customXml" ds:itemID="{BF8F9957-2856-490B-87BC-44464E0E10CF}"/>
</file>

<file path=customXml/itemProps3.xml><?xml version="1.0" encoding="utf-8"?>
<ds:datastoreItem xmlns:ds="http://schemas.openxmlformats.org/officeDocument/2006/customXml" ds:itemID="{F91DBE7B-712E-4C06-A0BD-CB2D96E030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CEU</dc:creator>
  <cp:keywords/>
  <dc:description/>
  <cp:lastModifiedBy>Kornelia Vargha</cp:lastModifiedBy>
  <cp:revision/>
  <dcterms:created xsi:type="dcterms:W3CDTF">2010-06-11T09:41:13Z</dcterms:created>
  <dcterms:modified xsi:type="dcterms:W3CDTF">2023-02-23T16:21:26Z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Mediation-2014-budget-2014-March20.xls</vt:lpwstr>
  </property>
  <property fmtid="{D5CDD505-2E9C-101B-9397-08002B2CF9AE}" pid="3" name="display_urn:schemas-microsoft-com:office:office#Editor">
    <vt:lpwstr>SharePoint Migration</vt:lpwstr>
  </property>
  <property fmtid="{D5CDD505-2E9C-101B-9397-08002B2CF9AE}" pid="4" name="Order">
    <vt:lpwstr>100.000000000000</vt:lpwstr>
  </property>
  <property fmtid="{D5CDD505-2E9C-101B-9397-08002B2CF9AE}" pid="5" name="display_urn:schemas-microsoft-com:office:office#Author">
    <vt:lpwstr>SharePoint Migration</vt:lpwstr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  <property fmtid="{D5CDD505-2E9C-101B-9397-08002B2CF9AE}" pid="8" name="ContentTypeId">
    <vt:lpwstr>0x01010047A034ABD141D14B89F0AF45E5E4F447</vt:lpwstr>
  </property>
  <property fmtid="{D5CDD505-2E9C-101B-9397-08002B2CF9AE}" pid="9" name="MediaServiceImageTags">
    <vt:lpwstr/>
  </property>
</Properties>
</file>